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3.xml" ContentType="application/vnd.openxmlformats-officedocument.drawing+xml"/>
  <Override PartName="/xl/comments4.xml" ContentType="application/vnd.openxmlformats-officedocument.spreadsheetml.comments+xml"/>
  <Override PartName="/xl/drawings/drawing4.xml" ContentType="application/vnd.openxmlformats-officedocument.drawing+xml"/>
  <Override PartName="/xl/comments5.xml" ContentType="application/vnd.openxmlformats-officedocument.spreadsheetml.comments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ftp\УЧЕБНЫЙ ПОРТАЛ\04_СЕМИНАРЫ\2024\24-02-28 ЕНС сверка сальдо 24\РАЗДАТКА\"/>
    </mc:Choice>
  </mc:AlternateContent>
  <bookViews>
    <workbookView xWindow="-120" yWindow="-120" windowWidth="29040" windowHeight="15720" tabRatio="839" activeTab="8"/>
  </bookViews>
  <sheets>
    <sheet name="Спр сальдо" sheetId="3" r:id="rId1"/>
    <sheet name="Спр принадлежности" sheetId="4" r:id="rId2"/>
    <sheet name="Списание по мес" sheetId="7" r:id="rId3"/>
    <sheet name="Поступление по мес" sheetId="8" r:id="rId4"/>
    <sheet name="История ЕНС" sheetId="9" r:id="rId5"/>
    <sheet name="Свод сальдо" sheetId="11" r:id="rId6"/>
    <sheet name="Что смотреть в 1С" sheetId="12" r:id="rId7"/>
    <sheet name="Акт сверки" sheetId="6" r:id="rId8"/>
    <sheet name="Сверка окт 2022" sheetId="5" r:id="rId9"/>
  </sheets>
  <definedNames>
    <definedName name="_xlnm._FilterDatabase" localSheetId="5" hidden="1">'Свод сальдо'!$B$3:$K$68</definedName>
    <definedName name="OLE_LINK1" localSheetId="2">'Списание по мес'!#REF!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62" i="11" l="1"/>
  <c r="L61" i="11"/>
  <c r="L60" i="11"/>
  <c r="L59" i="11"/>
  <c r="L57" i="11"/>
  <c r="L56" i="11"/>
  <c r="L55" i="11"/>
  <c r="L54" i="11"/>
  <c r="L52" i="11"/>
  <c r="L51" i="11"/>
  <c r="L50" i="11"/>
  <c r="L49" i="11"/>
  <c r="L47" i="11"/>
  <c r="L46" i="11"/>
  <c r="L45" i="11"/>
  <c r="L44" i="11"/>
  <c r="L42" i="11"/>
  <c r="L41" i="11"/>
  <c r="L40" i="11"/>
  <c r="L39" i="11"/>
  <c r="L37" i="11"/>
  <c r="L36" i="11"/>
  <c r="L35" i="11"/>
  <c r="L34" i="11"/>
  <c r="L32" i="11"/>
  <c r="L31" i="11"/>
  <c r="L30" i="11"/>
  <c r="L29" i="11"/>
  <c r="L27" i="11"/>
  <c r="L26" i="11"/>
  <c r="L25" i="11"/>
  <c r="L24" i="11"/>
  <c r="L22" i="11"/>
  <c r="L21" i="11"/>
  <c r="L20" i="11"/>
  <c r="L19" i="11"/>
  <c r="L17" i="11"/>
  <c r="L16" i="11"/>
  <c r="L15" i="11"/>
  <c r="L14" i="11"/>
  <c r="L12" i="11"/>
  <c r="L11" i="11"/>
  <c r="L10" i="11"/>
  <c r="L9" i="11"/>
  <c r="L7" i="11"/>
  <c r="L67" i="11" s="1"/>
  <c r="L6" i="11"/>
  <c r="L5" i="11"/>
  <c r="L4" i="11"/>
  <c r="L64" i="11" s="1"/>
  <c r="H13" i="4"/>
  <c r="L65" i="11" l="1"/>
  <c r="M65" i="11" s="1"/>
  <c r="L66" i="11"/>
  <c r="M67" i="11" s="1"/>
  <c r="M7" i="11"/>
  <c r="M12" i="11" s="1"/>
  <c r="M5" i="11"/>
  <c r="M10" i="11" s="1"/>
  <c r="M15" i="11" s="1"/>
  <c r="M20" i="11" s="1"/>
  <c r="M25" i="11" s="1"/>
  <c r="M30" i="11" s="1"/>
  <c r="M35" i="11" s="1"/>
  <c r="M40" i="11" s="1"/>
  <c r="M45" i="11" s="1"/>
  <c r="M50" i="11" s="1"/>
  <c r="M55" i="11" s="1"/>
  <c r="M60" i="11" s="1"/>
  <c r="M69" i="11" s="1"/>
  <c r="G9" i="8"/>
  <c r="G20" i="8"/>
  <c r="G19" i="8"/>
  <c r="G16" i="8"/>
  <c r="G11" i="8"/>
  <c r="G10" i="8"/>
  <c r="G8" i="8"/>
  <c r="G7" i="8"/>
  <c r="G6" i="8"/>
  <c r="G5" i="8"/>
  <c r="G4" i="8"/>
  <c r="G3" i="8"/>
  <c r="G42" i="7"/>
  <c r="G32" i="7"/>
  <c r="G53" i="7"/>
  <c r="G52" i="7"/>
  <c r="G51" i="7"/>
  <c r="G50" i="7"/>
  <c r="G49" i="7"/>
  <c r="G48" i="7"/>
  <c r="G39" i="7"/>
  <c r="G38" i="7"/>
  <c r="G35" i="7"/>
  <c r="G30" i="7"/>
  <c r="G28" i="7"/>
  <c r="G26" i="7"/>
  <c r="G23" i="7"/>
  <c r="G21" i="7"/>
  <c r="G19" i="7"/>
  <c r="G11" i="7"/>
  <c r="G8" i="7"/>
  <c r="V23" i="6"/>
  <c r="V22" i="6"/>
  <c r="V21" i="6"/>
  <c r="F23" i="6"/>
  <c r="I23" i="6"/>
  <c r="M23" i="6"/>
  <c r="J23" i="6"/>
  <c r="K23" i="6"/>
  <c r="R23" i="6"/>
  <c r="S23" i="6"/>
  <c r="Q23" i="6"/>
  <c r="O23" i="6"/>
  <c r="E23" i="6"/>
  <c r="L22" i="6"/>
  <c r="L23" i="6" s="1"/>
  <c r="N23" i="6"/>
  <c r="O8" i="11" l="1"/>
  <c r="O10" i="11"/>
  <c r="O5" i="11"/>
  <c r="M17" i="11"/>
  <c r="O13" i="11"/>
  <c r="L13" i="4"/>
  <c r="L12" i="4"/>
  <c r="L11" i="4"/>
  <c r="L8" i="4"/>
  <c r="L7" i="4"/>
  <c r="L6" i="4"/>
  <c r="M22" i="11" l="1"/>
  <c r="O18" i="11"/>
  <c r="O15" i="11"/>
  <c r="L14" i="4"/>
  <c r="L9" i="4"/>
  <c r="O23" i="11" l="1"/>
  <c r="O20" i="11"/>
  <c r="M27" i="11"/>
  <c r="L18" i="4"/>
  <c r="M32" i="11" l="1"/>
  <c r="O28" i="11"/>
  <c r="O25" i="11"/>
  <c r="M37" i="11" l="1"/>
  <c r="O33" i="11"/>
  <c r="O30" i="11"/>
  <c r="M42" i="11" l="1"/>
  <c r="O38" i="11"/>
  <c r="O35" i="11"/>
  <c r="M47" i="11" l="1"/>
  <c r="O43" i="11"/>
  <c r="O40" i="11"/>
  <c r="M52" i="11" l="1"/>
  <c r="O48" i="11"/>
  <c r="O45" i="11"/>
  <c r="M57" i="11" l="1"/>
  <c r="O53" i="11"/>
  <c r="O50" i="11"/>
  <c r="M62" i="11" l="1"/>
  <c r="O58" i="11"/>
  <c r="O55" i="11"/>
  <c r="O63" i="11" l="1"/>
  <c r="O60" i="11"/>
</calcChain>
</file>

<file path=xl/comments1.xml><?xml version="1.0" encoding="utf-8"?>
<comments xmlns="http://schemas.openxmlformats.org/spreadsheetml/2006/main">
  <authors>
    <author>MD</author>
  </authors>
  <commentList>
    <comment ref="B4" authorId="0" shapeId="0">
      <text>
        <r>
          <rPr>
            <b/>
            <sz val="10"/>
            <color indexed="81"/>
            <rFont val="Tahoma"/>
            <family val="2"/>
            <charset val="204"/>
          </rPr>
          <t>MD:</t>
        </r>
        <r>
          <rPr>
            <sz val="10"/>
            <color indexed="81"/>
            <rFont val="Tahoma"/>
            <family val="2"/>
            <charset val="204"/>
          </rPr>
          <t xml:space="preserve">
Указать период сверки</t>
        </r>
      </text>
    </comment>
    <comment ref="B6" authorId="0" shapeId="0">
      <text>
        <r>
          <rPr>
            <b/>
            <sz val="10"/>
            <color indexed="81"/>
            <rFont val="Tahoma"/>
            <family val="2"/>
            <charset val="204"/>
          </rPr>
          <t>MD:</t>
        </r>
        <r>
          <rPr>
            <sz val="10"/>
            <color indexed="81"/>
            <rFont val="Tahoma"/>
            <family val="2"/>
            <charset val="204"/>
          </rPr>
          <t xml:space="preserve">
Перечисления на ЕНС</t>
        </r>
      </text>
    </comment>
    <comment ref="D6" authorId="0" shapeId="0">
      <text>
        <r>
          <rPr>
            <b/>
            <sz val="10"/>
            <color indexed="81"/>
            <rFont val="Tahoma"/>
            <family val="2"/>
            <charset val="204"/>
          </rPr>
          <t>MD:</t>
        </r>
        <r>
          <rPr>
            <sz val="10"/>
            <color indexed="81"/>
            <rFont val="Tahoma"/>
            <family val="2"/>
            <charset val="204"/>
          </rPr>
          <t xml:space="preserve">
Сверить итого по платежам
Если сумма не сошлась, сверить построчно с проводками (Отчет по проводкам)</t>
        </r>
      </text>
    </comment>
    <comment ref="L6" authorId="0" shapeId="0">
      <text>
        <r>
          <rPr>
            <b/>
            <sz val="10"/>
            <color indexed="81"/>
            <rFont val="Tahoma"/>
            <family val="2"/>
            <charset val="204"/>
          </rPr>
          <t>MD:</t>
        </r>
        <r>
          <rPr>
            <sz val="10"/>
            <color indexed="81"/>
            <rFont val="Tahoma"/>
            <family val="2"/>
            <charset val="204"/>
          </rPr>
          <t xml:space="preserve">
Есть в 1С</t>
        </r>
      </text>
    </comment>
    <comment ref="N6" authorId="0" shapeId="0">
      <text>
        <r>
          <rPr>
            <b/>
            <sz val="10"/>
            <color indexed="81"/>
            <rFont val="Tahoma"/>
            <family val="2"/>
            <charset val="204"/>
          </rPr>
          <t>MD:</t>
        </r>
        <r>
          <rPr>
            <sz val="10"/>
            <color indexed="81"/>
            <rFont val="Tahoma"/>
            <family val="2"/>
            <charset val="204"/>
          </rPr>
          <t xml:space="preserve">
Уплата ЕНС в бюджет Дт 68.90 Кт 51</t>
        </r>
      </text>
    </comment>
    <comment ref="L8" authorId="0" shapeId="0">
      <text>
        <r>
          <rPr>
            <b/>
            <sz val="10"/>
            <color indexed="81"/>
            <rFont val="Tahoma"/>
            <family val="2"/>
            <charset val="204"/>
          </rPr>
          <t>MD:</t>
        </r>
        <r>
          <rPr>
            <sz val="10"/>
            <color indexed="81"/>
            <rFont val="Tahoma"/>
            <family val="2"/>
            <charset val="204"/>
          </rPr>
          <t xml:space="preserve">
Нет в 1С</t>
        </r>
      </text>
    </comment>
    <comment ref="N8" authorId="0" shapeId="0">
      <text>
        <r>
          <rPr>
            <b/>
            <sz val="10"/>
            <color indexed="81"/>
            <rFont val="Tahoma"/>
            <family val="2"/>
            <charset val="204"/>
          </rPr>
          <t>MD:</t>
        </r>
        <r>
          <rPr>
            <sz val="10"/>
            <color indexed="81"/>
            <rFont val="Tahoma"/>
            <family val="2"/>
            <charset val="204"/>
          </rPr>
          <t xml:space="preserve">
Сумма переплаты с КБК конкретного налога перенесена в сальдо ЕНС
См. дату операции</t>
        </r>
      </text>
    </comment>
    <comment ref="N9" authorId="0" shapeId="0">
      <text>
        <r>
          <rPr>
            <b/>
            <sz val="10"/>
            <color indexed="81"/>
            <rFont val="Tahoma"/>
            <family val="2"/>
            <charset val="204"/>
          </rPr>
          <t>MD:</t>
        </r>
        <r>
          <rPr>
            <sz val="10"/>
            <color indexed="81"/>
            <rFont val="Tahoma"/>
            <family val="2"/>
            <charset val="204"/>
          </rPr>
          <t xml:space="preserve">
ЕНС пополнен на сумму, которая ранее была распределена на конкретный КБК</t>
        </r>
      </text>
    </comment>
    <comment ref="B13" authorId="0" shapeId="0">
      <text>
        <r>
          <rPr>
            <b/>
            <sz val="10"/>
            <color indexed="81"/>
            <rFont val="Tahoma"/>
            <family val="2"/>
            <charset val="204"/>
          </rPr>
          <t>MD:</t>
        </r>
        <r>
          <rPr>
            <sz val="10"/>
            <color indexed="81"/>
            <rFont val="Tahoma"/>
            <family val="2"/>
            <charset val="204"/>
          </rPr>
          <t xml:space="preserve">
Распределение ЕНП в счет кнкретных налогов и взносов</t>
        </r>
      </text>
    </comment>
    <comment ref="H13" authorId="0" shapeId="0">
      <text>
        <r>
          <rPr>
            <b/>
            <sz val="10"/>
            <color indexed="81"/>
            <rFont val="Tahoma"/>
            <family val="2"/>
            <charset val="204"/>
          </rPr>
          <t>MD:</t>
        </r>
        <r>
          <rPr>
            <sz val="10"/>
            <color indexed="81"/>
            <rFont val="Tahoma"/>
            <family val="2"/>
            <charset val="204"/>
          </rPr>
          <t xml:space="preserve">
Списание прошло по другому КБК 18210202101080013160</t>
        </r>
      </text>
    </comment>
    <comment ref="N16" authorId="0" shapeId="0">
      <text>
        <r>
          <rPr>
            <b/>
            <sz val="10"/>
            <color indexed="81"/>
            <rFont val="Tahoma"/>
            <family val="2"/>
            <charset val="204"/>
          </rPr>
          <t>MD:</t>
        </r>
        <r>
          <rPr>
            <sz val="10"/>
            <color indexed="81"/>
            <rFont val="Tahoma"/>
            <family val="2"/>
            <charset val="204"/>
          </rPr>
          <t xml:space="preserve">
ЕНП разнесен в счет конкретного налога или взноса. Можем отследить по карточке ОКНО</t>
        </r>
      </text>
    </comment>
    <comment ref="B20" authorId="0" shapeId="0">
      <text>
        <r>
          <rPr>
            <b/>
            <sz val="10"/>
            <color indexed="81"/>
            <rFont val="Tahoma"/>
            <family val="2"/>
            <charset val="204"/>
          </rPr>
          <t>MD:</t>
        </r>
        <r>
          <rPr>
            <sz val="10"/>
            <color indexed="81"/>
            <rFont val="Tahoma"/>
            <family val="2"/>
            <charset val="204"/>
          </rPr>
          <t xml:space="preserve">
Об ошибке налоговики знают - должны поправить</t>
        </r>
      </text>
    </comment>
  </commentList>
</comments>
</file>

<file path=xl/comments2.xml><?xml version="1.0" encoding="utf-8"?>
<comments xmlns="http://schemas.openxmlformats.org/spreadsheetml/2006/main">
  <authors>
    <author>MD</author>
  </authors>
  <commentList>
    <comment ref="D2" authorId="0" shapeId="0">
      <text>
        <r>
          <rPr>
            <b/>
            <sz val="10"/>
            <color indexed="81"/>
            <rFont val="Tahoma"/>
            <family val="2"/>
            <charset val="204"/>
          </rPr>
          <t>MD:</t>
        </r>
        <r>
          <rPr>
            <sz val="10"/>
            <color indexed="81"/>
            <rFont val="Tahoma"/>
            <family val="2"/>
            <charset val="204"/>
          </rPr>
          <t xml:space="preserve">
Сортировать по Дате поступления/списания каждый блок</t>
        </r>
      </text>
    </comment>
    <comment ref="G2" authorId="0" shapeId="0">
      <text>
        <r>
          <rPr>
            <b/>
            <sz val="10"/>
            <color indexed="81"/>
            <rFont val="Tahoma"/>
            <family val="2"/>
            <charset val="204"/>
          </rPr>
          <t>MD:</t>
        </r>
        <r>
          <rPr>
            <sz val="10"/>
            <color indexed="81"/>
            <rFont val="Tahoma"/>
            <family val="2"/>
            <charset val="204"/>
          </rPr>
          <t xml:space="preserve">
Суммировать за каждый месяц и оставить Итого по обязательству</t>
        </r>
      </text>
    </comment>
  </commentList>
</comments>
</file>

<file path=xl/comments3.xml><?xml version="1.0" encoding="utf-8"?>
<comments xmlns="http://schemas.openxmlformats.org/spreadsheetml/2006/main">
  <authors>
    <author>MD</author>
  </authors>
  <commentList>
    <comment ref="D2" authorId="0" shapeId="0">
      <text>
        <r>
          <rPr>
            <b/>
            <sz val="10"/>
            <color indexed="81"/>
            <rFont val="Tahoma"/>
            <family val="2"/>
            <charset val="204"/>
          </rPr>
          <t>MD:</t>
        </r>
        <r>
          <rPr>
            <sz val="10"/>
            <color indexed="81"/>
            <rFont val="Tahoma"/>
            <family val="2"/>
            <charset val="204"/>
          </rPr>
          <t xml:space="preserve">
Сортировать по Дате поступления/списания каждый блок</t>
        </r>
      </text>
    </comment>
    <comment ref="G2" authorId="0" shapeId="0">
      <text>
        <r>
          <rPr>
            <b/>
            <sz val="10"/>
            <color indexed="81"/>
            <rFont val="Tahoma"/>
            <family val="2"/>
            <charset val="204"/>
          </rPr>
          <t>MD:</t>
        </r>
        <r>
          <rPr>
            <sz val="10"/>
            <color indexed="81"/>
            <rFont val="Tahoma"/>
            <family val="2"/>
            <charset val="204"/>
          </rPr>
          <t xml:space="preserve">
Суммировать за каждый месяц и оставить Итого по платежам/обязательству</t>
        </r>
      </text>
    </comment>
  </commentList>
</comments>
</file>

<file path=xl/comments4.xml><?xml version="1.0" encoding="utf-8"?>
<comments xmlns="http://schemas.openxmlformats.org/spreadsheetml/2006/main">
  <authors>
    <author>MD</author>
  </authors>
  <commentList>
    <comment ref="B3" authorId="0" shapeId="0">
      <text>
        <r>
          <rPr>
            <b/>
            <sz val="10"/>
            <color indexed="81"/>
            <rFont val="Tahoma"/>
            <family val="2"/>
            <charset val="204"/>
          </rPr>
          <t>MD:</t>
        </r>
        <r>
          <rPr>
            <sz val="10"/>
            <color indexed="81"/>
            <rFont val="Tahoma"/>
            <family val="2"/>
            <charset val="204"/>
          </rPr>
          <t xml:space="preserve">
Указать период сверки</t>
        </r>
      </text>
    </comment>
    <comment ref="C19" authorId="0" shapeId="0">
      <text>
        <r>
          <rPr>
            <b/>
            <sz val="10"/>
            <color indexed="81"/>
            <rFont val="Tahoma"/>
            <family val="2"/>
            <charset val="204"/>
          </rPr>
          <t>MD:</t>
        </r>
        <r>
          <rPr>
            <sz val="10"/>
            <color indexed="81"/>
            <rFont val="Tahoma"/>
            <family val="2"/>
            <charset val="204"/>
          </rPr>
          <t xml:space="preserve">
Янв-Апр в ЛК ЕНС пересорт</t>
        </r>
      </text>
    </comment>
    <comment ref="C24" authorId="0" shapeId="0">
      <text>
        <r>
          <rPr>
            <b/>
            <sz val="10"/>
            <color indexed="81"/>
            <rFont val="Tahoma"/>
            <family val="2"/>
            <charset val="204"/>
          </rPr>
          <t>MD:</t>
        </r>
        <r>
          <rPr>
            <sz val="10"/>
            <color indexed="81"/>
            <rFont val="Tahoma"/>
            <family val="2"/>
            <charset val="204"/>
          </rPr>
          <t xml:space="preserve">
В ЛК ЮЛ выровнили сальдо</t>
        </r>
      </text>
    </comment>
    <comment ref="D26" authorId="0" shapeId="0">
      <text>
        <r>
          <rPr>
            <b/>
            <sz val="10"/>
            <color indexed="81"/>
            <rFont val="Tahoma"/>
            <family val="2"/>
            <charset val="204"/>
          </rPr>
          <t>MD:</t>
        </r>
        <r>
          <rPr>
            <sz val="10"/>
            <color indexed="81"/>
            <rFont val="Tahoma"/>
            <family val="2"/>
            <charset val="204"/>
          </rPr>
          <t xml:space="preserve">
Переплата ЕНС</t>
        </r>
      </text>
    </comment>
    <comment ref="D31" authorId="0" shapeId="0">
      <text>
        <r>
          <rPr>
            <b/>
            <sz val="10"/>
            <color indexed="81"/>
            <rFont val="Tahoma"/>
            <family val="2"/>
            <charset val="204"/>
          </rPr>
          <t>MD:</t>
        </r>
        <r>
          <rPr>
            <sz val="10"/>
            <color indexed="81"/>
            <rFont val="Tahoma"/>
            <family val="2"/>
            <charset val="204"/>
          </rPr>
          <t xml:space="preserve">
Переплата ЕНС</t>
        </r>
      </text>
    </comment>
    <comment ref="D36" authorId="0" shapeId="0">
      <text>
        <r>
          <rPr>
            <b/>
            <sz val="10"/>
            <color indexed="81"/>
            <rFont val="Tahoma"/>
            <family val="2"/>
            <charset val="204"/>
          </rPr>
          <t>MD:</t>
        </r>
        <r>
          <rPr>
            <sz val="10"/>
            <color indexed="81"/>
            <rFont val="Tahoma"/>
            <family val="2"/>
            <charset val="204"/>
          </rPr>
          <t xml:space="preserve">
Переплата ЕНС</t>
        </r>
      </text>
    </comment>
  </commentList>
</comments>
</file>

<file path=xl/comments5.xml><?xml version="1.0" encoding="utf-8"?>
<comments xmlns="http://schemas.openxmlformats.org/spreadsheetml/2006/main">
  <authors>
    <author>MD</author>
  </authors>
  <commentList>
    <comment ref="B2" authorId="0" shapeId="0">
      <text>
        <r>
          <rPr>
            <b/>
            <sz val="10"/>
            <color indexed="81"/>
            <rFont val="Tahoma"/>
            <family val="2"/>
            <charset val="204"/>
          </rPr>
          <t>MD:</t>
        </r>
        <r>
          <rPr>
            <sz val="10"/>
            <color indexed="81"/>
            <rFont val="Tahoma"/>
            <family val="2"/>
            <charset val="204"/>
          </rPr>
          <t xml:space="preserve">
Указать период сверки</t>
        </r>
      </text>
    </comment>
    <comment ref="E3" authorId="0" shapeId="0">
      <text>
        <r>
          <rPr>
            <b/>
            <sz val="10"/>
            <color indexed="81"/>
            <rFont val="Tahoma"/>
            <family val="2"/>
            <charset val="204"/>
          </rPr>
          <t>MD:</t>
        </r>
        <r>
          <rPr>
            <sz val="10"/>
            <color indexed="81"/>
            <rFont val="Tahoma"/>
            <family val="2"/>
            <charset val="204"/>
          </rPr>
          <t xml:space="preserve">
Сальдо свыше 3-х лет</t>
        </r>
      </text>
    </comment>
    <comment ref="F3" authorId="0" shapeId="0">
      <text>
        <r>
          <rPr>
            <b/>
            <sz val="10"/>
            <color indexed="81"/>
            <rFont val="Tahoma"/>
            <family val="2"/>
            <charset val="204"/>
          </rPr>
          <t>MD:</t>
        </r>
        <r>
          <rPr>
            <sz val="10"/>
            <color indexed="81"/>
            <rFont val="Tahoma"/>
            <family val="2"/>
            <charset val="204"/>
          </rPr>
          <t xml:space="preserve">
Сальдо свыше 3-х лет</t>
        </r>
      </text>
    </comment>
    <comment ref="N3" authorId="0" shapeId="0">
      <text>
        <r>
          <rPr>
            <b/>
            <sz val="10"/>
            <color indexed="81"/>
            <rFont val="Tahoma"/>
            <family val="2"/>
            <charset val="204"/>
          </rPr>
          <t>MD:</t>
        </r>
        <r>
          <rPr>
            <sz val="10"/>
            <color indexed="81"/>
            <rFont val="Tahoma"/>
            <family val="2"/>
            <charset val="204"/>
          </rPr>
          <t xml:space="preserve">
Сальдо свыше 3-х лет</t>
        </r>
      </text>
    </comment>
    <comment ref="Q3" authorId="0" shapeId="0">
      <text>
        <r>
          <rPr>
            <b/>
            <sz val="10"/>
            <color indexed="81"/>
            <rFont val="Tahoma"/>
            <family val="2"/>
            <charset val="204"/>
          </rPr>
          <t>MD:</t>
        </r>
        <r>
          <rPr>
            <sz val="10"/>
            <color indexed="81"/>
            <rFont val="Tahoma"/>
            <family val="2"/>
            <charset val="204"/>
          </rPr>
          <t xml:space="preserve">
Сальдо свыше 3-х лет</t>
        </r>
      </text>
    </comment>
    <comment ref="R3" authorId="0" shapeId="0">
      <text>
        <r>
          <rPr>
            <b/>
            <sz val="10"/>
            <color indexed="81"/>
            <rFont val="Tahoma"/>
            <family val="2"/>
            <charset val="204"/>
          </rPr>
          <t>MD:</t>
        </r>
        <r>
          <rPr>
            <sz val="10"/>
            <color indexed="81"/>
            <rFont val="Tahoma"/>
            <family val="2"/>
            <charset val="204"/>
          </rPr>
          <t xml:space="preserve">
Сальдо свыше 3-х лет</t>
        </r>
      </text>
    </comment>
    <comment ref="S3" authorId="0" shapeId="0">
      <text>
        <r>
          <rPr>
            <b/>
            <sz val="10"/>
            <color indexed="81"/>
            <rFont val="Tahoma"/>
            <family val="2"/>
            <charset val="204"/>
          </rPr>
          <t>MD:</t>
        </r>
        <r>
          <rPr>
            <sz val="10"/>
            <color indexed="81"/>
            <rFont val="Tahoma"/>
            <family val="2"/>
            <charset val="204"/>
          </rPr>
          <t xml:space="preserve">
Сальдо свыше 3-х лет</t>
        </r>
      </text>
    </comment>
    <comment ref="U3" authorId="0" shapeId="0">
      <text>
        <r>
          <rPr>
            <b/>
            <sz val="10"/>
            <color indexed="81"/>
            <rFont val="Tahoma"/>
            <family val="2"/>
            <charset val="204"/>
          </rPr>
          <t>MD:</t>
        </r>
        <r>
          <rPr>
            <sz val="10"/>
            <color indexed="81"/>
            <rFont val="Tahoma"/>
            <family val="2"/>
            <charset val="204"/>
          </rPr>
          <t xml:space="preserve">
Истек срок взыскания</t>
        </r>
      </text>
    </comment>
    <comment ref="H5" authorId="0" shapeId="0">
      <text>
        <r>
          <rPr>
            <b/>
            <sz val="10"/>
            <color indexed="81"/>
            <rFont val="Tahoma"/>
            <family val="2"/>
            <charset val="204"/>
          </rPr>
          <t>MD:</t>
        </r>
        <r>
          <rPr>
            <sz val="10"/>
            <color indexed="81"/>
            <rFont val="Tahoma"/>
            <family val="2"/>
            <charset val="204"/>
          </rPr>
          <t xml:space="preserve">
Май-июнь 2023</t>
        </r>
      </text>
    </comment>
    <comment ref="D9" authorId="0" shapeId="0">
      <text>
        <r>
          <rPr>
            <b/>
            <sz val="10"/>
            <color indexed="81"/>
            <rFont val="Tahoma"/>
            <family val="2"/>
            <charset val="204"/>
          </rPr>
          <t>MD:</t>
        </r>
        <r>
          <rPr>
            <sz val="10"/>
            <color indexed="81"/>
            <rFont val="Tahoma"/>
            <family val="2"/>
            <charset val="204"/>
          </rPr>
          <t xml:space="preserve">
Истек срок взыскания</t>
        </r>
      </text>
    </comment>
    <comment ref="I10" authorId="0" shapeId="0">
      <text>
        <r>
          <rPr>
            <b/>
            <sz val="10"/>
            <color indexed="81"/>
            <rFont val="Tahoma"/>
            <family val="2"/>
            <charset val="204"/>
          </rPr>
          <t>MD:</t>
        </r>
        <r>
          <rPr>
            <sz val="10"/>
            <color indexed="81"/>
            <rFont val="Tahoma"/>
            <family val="2"/>
            <charset val="204"/>
          </rPr>
          <t xml:space="preserve">
Сальдо свыше 3-х лет</t>
        </r>
      </text>
    </comment>
    <comment ref="J10" authorId="0" shapeId="0">
      <text>
        <r>
          <rPr>
            <b/>
            <sz val="10"/>
            <color indexed="81"/>
            <rFont val="Tahoma"/>
            <family val="2"/>
            <charset val="204"/>
          </rPr>
          <t>MD:</t>
        </r>
        <r>
          <rPr>
            <sz val="10"/>
            <color indexed="81"/>
            <rFont val="Tahoma"/>
            <family val="2"/>
            <charset val="204"/>
          </rPr>
          <t xml:space="preserve">
Сальдо свыше 3-х лет</t>
        </r>
      </text>
    </comment>
    <comment ref="K10" authorId="0" shapeId="0">
      <text>
        <r>
          <rPr>
            <b/>
            <sz val="10"/>
            <color indexed="81"/>
            <rFont val="Tahoma"/>
            <family val="2"/>
            <charset val="204"/>
          </rPr>
          <t>MD:</t>
        </r>
        <r>
          <rPr>
            <sz val="10"/>
            <color indexed="81"/>
            <rFont val="Tahoma"/>
            <family val="2"/>
            <charset val="204"/>
          </rPr>
          <t xml:space="preserve">
Сальдо свыше 3-х лет</t>
        </r>
      </text>
    </comment>
    <comment ref="L10" authorId="0" shapeId="0">
      <text>
        <r>
          <rPr>
            <b/>
            <sz val="10"/>
            <color indexed="81"/>
            <rFont val="Tahoma"/>
            <family val="2"/>
            <charset val="204"/>
          </rPr>
          <t>MD:</t>
        </r>
        <r>
          <rPr>
            <sz val="10"/>
            <color indexed="81"/>
            <rFont val="Tahoma"/>
            <family val="2"/>
            <charset val="204"/>
          </rPr>
          <t xml:space="preserve">
Сальдо свыше 3-х лет</t>
        </r>
      </text>
    </comment>
    <comment ref="M10" authorId="0" shapeId="0">
      <text>
        <r>
          <rPr>
            <b/>
            <sz val="10"/>
            <color indexed="81"/>
            <rFont val="Tahoma"/>
            <family val="2"/>
            <charset val="204"/>
          </rPr>
          <t>MD:</t>
        </r>
        <r>
          <rPr>
            <sz val="10"/>
            <color indexed="81"/>
            <rFont val="Tahoma"/>
            <family val="2"/>
            <charset val="204"/>
          </rPr>
          <t xml:space="preserve">
Сальдо свыше 3-х лет</t>
        </r>
      </text>
    </comment>
    <comment ref="O10" authorId="0" shapeId="0">
      <text>
        <r>
          <rPr>
            <b/>
            <sz val="10"/>
            <color indexed="81"/>
            <rFont val="Tahoma"/>
            <family val="2"/>
            <charset val="204"/>
          </rPr>
          <t>MD:</t>
        </r>
        <r>
          <rPr>
            <sz val="10"/>
            <color indexed="81"/>
            <rFont val="Tahoma"/>
            <family val="2"/>
            <charset val="204"/>
          </rPr>
          <t xml:space="preserve">
Сальдо свыше 3-х лет</t>
        </r>
      </text>
    </comment>
  </commentList>
</comments>
</file>

<file path=xl/sharedStrings.xml><?xml version="1.0" encoding="utf-8"?>
<sst xmlns="http://schemas.openxmlformats.org/spreadsheetml/2006/main" count="445" uniqueCount="143">
  <si>
    <t>Январь</t>
  </si>
  <si>
    <t>Февраль</t>
  </si>
  <si>
    <t>ЕНС</t>
  </si>
  <si>
    <t>1С</t>
  </si>
  <si>
    <t>Март</t>
  </si>
  <si>
    <t>Апрель</t>
  </si>
  <si>
    <t>Июнь</t>
  </si>
  <si>
    <t>Июль</t>
  </si>
  <si>
    <t>Август</t>
  </si>
  <si>
    <t>Сентябрь</t>
  </si>
  <si>
    <t>НДС</t>
  </si>
  <si>
    <t>пени</t>
  </si>
  <si>
    <t>68.90</t>
  </si>
  <si>
    <t>68.01.1</t>
  </si>
  <si>
    <t>69.01.1</t>
  </si>
  <si>
    <t>69.02.7</t>
  </si>
  <si>
    <t>69.03.1</t>
  </si>
  <si>
    <t>69.09</t>
  </si>
  <si>
    <t>68.12</t>
  </si>
  <si>
    <r>
      <t xml:space="preserve">за период </t>
    </r>
    <r>
      <rPr>
        <sz val="11"/>
        <color rgb="FFFF0000"/>
        <rFont val="Calibri"/>
        <family val="2"/>
        <charset val="204"/>
        <scheme val="minor"/>
      </rPr>
      <t>с 01.01.2023 по 22.10.2023</t>
    </r>
  </si>
  <si>
    <t>ЕНП</t>
  </si>
  <si>
    <t>НДФЛ</t>
  </si>
  <si>
    <t>СВ ОСС</t>
  </si>
  <si>
    <t>СВ ОПС</t>
  </si>
  <si>
    <t>СВ ОМС</t>
  </si>
  <si>
    <t>СВ</t>
  </si>
  <si>
    <t>Пени</t>
  </si>
  <si>
    <t>УСН доходы</t>
  </si>
  <si>
    <t>ИТОГО</t>
  </si>
  <si>
    <t>Раздел I. ПОСТУПЛЕНИЯ</t>
  </si>
  <si>
    <t>1.Платежи</t>
  </si>
  <si>
    <t>2.Зачет от иного лица</t>
  </si>
  <si>
    <t xml:space="preserve">	3.Учет переплаты с обязательства</t>
  </si>
  <si>
    <t>Раздел II. СПИСАНИЯ</t>
  </si>
  <si>
    <t>1.Зачет иному лицу</t>
  </si>
  <si>
    <t>2.Возврат денежных средств</t>
  </si>
  <si>
    <t xml:space="preserve">	3.Списание в счет уплаты по обязательству:</t>
  </si>
  <si>
    <t>Остаток на 01.01.2023</t>
  </si>
  <si>
    <t xml:space="preserve">	Поступления</t>
  </si>
  <si>
    <t xml:space="preserve">	Списания</t>
  </si>
  <si>
    <t>Остаток на 22.10.2023</t>
  </si>
  <si>
    <t>Уплачен ЕНП</t>
  </si>
  <si>
    <t>Документ основания операции</t>
  </si>
  <si>
    <t>Поступило переплаты из ОКНО</t>
  </si>
  <si>
    <r>
      <t>за период с</t>
    </r>
    <r>
      <rPr>
        <sz val="11"/>
        <color rgb="FFFF0000"/>
        <rFont val="Calibri"/>
        <family val="2"/>
        <charset val="204"/>
        <scheme val="minor"/>
      </rPr>
      <t xml:space="preserve"> 01.01.2023г. по 22.10.2023г.</t>
    </r>
  </si>
  <si>
    <t>69.01</t>
  </si>
  <si>
    <t>Раздел I. Акт сверки принадлежности сумм денежных средств</t>
  </si>
  <si>
    <t>Графа</t>
  </si>
  <si>
    <t>Н/прибыль ФБ</t>
  </si>
  <si>
    <t>Н/прибыль РБ</t>
  </si>
  <si>
    <t>СВ 2023</t>
  </si>
  <si>
    <t>СВ 2022</t>
  </si>
  <si>
    <t>ОСС 2022</t>
  </si>
  <si>
    <t>ОПС 2022</t>
  </si>
  <si>
    <t>ОМС 2022</t>
  </si>
  <si>
    <t>УСН 
доходы</t>
  </si>
  <si>
    <t>УСН 
доходы 
до 2011</t>
  </si>
  <si>
    <t>Имущество</t>
  </si>
  <si>
    <t>ЕСН
ФБ</t>
  </si>
  <si>
    <t>ЕСН
ФФОМС</t>
  </si>
  <si>
    <t>Штрафы</t>
  </si>
  <si>
    <t>Начислено (доначислено) (по декларациям (расчетам), …</t>
  </si>
  <si>
    <t>Уменьшено (по декларациям (расчетам),…</t>
  </si>
  <si>
    <t>Поступил единый налоговый платеж …</t>
  </si>
  <si>
    <t>Распределено ЕНП по декларациям (расчетам), ...</t>
  </si>
  <si>
    <t>налог</t>
  </si>
  <si>
    <t>4.1</t>
  </si>
  <si>
    <t>4.2</t>
  </si>
  <si>
    <t>Передано отрицательное/положительное сальдо</t>
  </si>
  <si>
    <t>Принято отрицательное/положительное сальдо</t>
  </si>
  <si>
    <t>Списана реструктурированная задолженность по пеням …</t>
  </si>
  <si>
    <t>Списана реструктурированная задолженность по штрафам …</t>
  </si>
  <si>
    <t>Списана задолженность (по статье 59 НК РФ …)</t>
  </si>
  <si>
    <t>Возвращено из бюджета: …</t>
  </si>
  <si>
    <t>Отсроченные (рассроченные) платежи</t>
  </si>
  <si>
    <t>Приостановленные к взысканию платежи ... (банкротство)</t>
  </si>
  <si>
    <t>Приостановленные к взысканию платежи ... (суд/ИФНС)</t>
  </si>
  <si>
    <t>Налог</t>
  </si>
  <si>
    <t>Итого</t>
  </si>
  <si>
    <t>Пени, штраф</t>
  </si>
  <si>
    <t>Переплата со сроком более 3-х лет</t>
  </si>
  <si>
    <t>Может попасть переплата &gt; 3-х лет</t>
  </si>
  <si>
    <t>Могут быть технические пени - игнорировать</t>
  </si>
  <si>
    <t>Начислен налог по расчету (2022 г)</t>
  </si>
  <si>
    <t>Поступило из ЕНП в счет предстоящей обязанности</t>
  </si>
  <si>
    <t>Начислен налог по расчету (2023 г)</t>
  </si>
  <si>
    <t>Зачет переплаты из ЕНП в КНО</t>
  </si>
  <si>
    <t>Задолженность по пене, принятая из ОКНО при переходе в ЕНС</t>
  </si>
  <si>
    <t>Страховые взносы на обязательное медицинское страхование работающего населения, зачисляемые в бюджет Федерального фонда обязательного медицинского страхования за расчетные периоды, начиная с 1 января 2017 года</t>
  </si>
  <si>
    <t>Итого по обязательству: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</si>
  <si>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</si>
  <si>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Начислен налог по уведомлению (2023 г)</t>
  </si>
  <si>
    <t>Страховые взносы на обязательное социальное страхование на случай временной нетрудоспособности и в связи с материнством за расчетные периоды, истекшие   до 1 января 2023 года (сумма платежа (перерасчеты, недоимка и задолженность по соответствующему платежу, в том числе по отмененному за расчетные периоды с 1 января 2017 года по 31 декабря 2022 года)</t>
  </si>
  <si>
    <t>Страховые взносы на обязательное медицинское страхование работающего населения за расчетные периоды, истекшие до 1 января 2023 года  (страховые взносы на обязательное медицинское страхование работающего населения)</t>
  </si>
  <si>
    <t>Налог, взимаемый с налогоплательщиков, выбравших в качестве объекта налогообложения доходы</t>
  </si>
  <si>
    <t>Суммы пеней, установленных Налоговым кодексом Российской Федерации, распределяемые в соответствии с подпунктом 1 пункта 11 статьи 46 Бюджетного кодекса Российской Федерации</t>
  </si>
  <si>
    <t>Страховые взносы, предусмотренные законодательством о налогах и сборах, распределяемые по видам страхования</t>
  </si>
  <si>
    <t>Дата
поступления/списания</t>
  </si>
  <si>
    <t>Сумма поступления/списания</t>
  </si>
  <si>
    <t>Наименование показателя</t>
  </si>
  <si>
    <t>Что</t>
  </si>
  <si>
    <t>УСН</t>
  </si>
  <si>
    <t>Итого по виду операции
мес/ период</t>
  </si>
  <si>
    <t>Май</t>
  </si>
  <si>
    <t>Платеж Увеличение финансовых активов за счет операций по единому налоговому платежу организации, индивидуального предпринимателя</t>
  </si>
  <si>
    <t>Итого по платежам:</t>
  </si>
  <si>
    <t>Зачтено в ЕНП (для погашения долга)</t>
  </si>
  <si>
    <t>По состоянию на дату</t>
  </si>
  <si>
    <t>Итого по ЕНС</t>
  </si>
  <si>
    <t>Штраф</t>
  </si>
  <si>
    <t>Проценты</t>
  </si>
  <si>
    <t>Госпошлина</t>
  </si>
  <si>
    <t>68.01</t>
  </si>
  <si>
    <t>Взять суммы на последний день месяца т.к. сальдо собираем в разрезе месяца, а не дня</t>
  </si>
  <si>
    <t>Месяц</t>
  </si>
  <si>
    <t>Октябрь</t>
  </si>
  <si>
    <t>Ноябрь</t>
  </si>
  <si>
    <t>Декабрь</t>
  </si>
  <si>
    <t>САЛЬДО</t>
  </si>
  <si>
    <t>Начислено ЕНС в 1С</t>
  </si>
  <si>
    <t>Зачтено ЕНС в 1С</t>
  </si>
  <si>
    <t xml:space="preserve">История ЕНС </t>
  </si>
  <si>
    <t xml:space="preserve">Справка </t>
  </si>
  <si>
    <t>История ЕНС</t>
  </si>
  <si>
    <t>ИСТОЧНИК</t>
  </si>
  <si>
    <t>68.04.1</t>
  </si>
  <si>
    <t>68.02</t>
  </si>
  <si>
    <t>По-месячно</t>
  </si>
  <si>
    <t>за каждый месяц</t>
  </si>
  <si>
    <r>
      <t xml:space="preserve">Раздел I. ПОСТУПЛЕНИЯ </t>
    </r>
    <r>
      <rPr>
        <b/>
        <sz val="11"/>
        <color rgb="FF0000FF"/>
        <rFont val="Calibri"/>
        <family val="2"/>
        <charset val="204"/>
        <scheme val="minor"/>
      </rPr>
      <t>ИТОГО</t>
    </r>
  </si>
  <si>
    <r>
      <t>Раздел II. СПИСАНИЯ</t>
    </r>
    <r>
      <rPr>
        <b/>
        <sz val="11"/>
        <color rgb="FF0000FF"/>
        <rFont val="Calibri"/>
        <family val="2"/>
        <charset val="204"/>
        <scheme val="minor"/>
      </rPr>
      <t xml:space="preserve"> ИТОГО</t>
    </r>
  </si>
  <si>
    <r>
      <t xml:space="preserve">Начислено ЕНС в 1С </t>
    </r>
    <r>
      <rPr>
        <b/>
        <sz val="11"/>
        <color rgb="FF0000FF"/>
        <rFont val="Calibri"/>
        <family val="2"/>
        <charset val="204"/>
        <scheme val="minor"/>
      </rPr>
      <t>ИТОГО</t>
    </r>
  </si>
  <si>
    <r>
      <t xml:space="preserve">Зачтено ЕНС в 1С </t>
    </r>
    <r>
      <rPr>
        <b/>
        <sz val="11"/>
        <color rgb="FF0000FF"/>
        <rFont val="Calibri"/>
        <family val="2"/>
        <charset val="204"/>
        <scheme val="minor"/>
      </rPr>
      <t>ИТОГО</t>
    </r>
  </si>
  <si>
    <r>
      <t xml:space="preserve">Справка и История ЕНС </t>
    </r>
    <r>
      <rPr>
        <b/>
        <sz val="11"/>
        <color rgb="FF0000FF"/>
        <rFont val="Calibri"/>
        <family val="2"/>
        <charset val="204"/>
        <scheme val="minor"/>
      </rPr>
      <t>разница</t>
    </r>
  </si>
  <si>
    <t>Разница ЛК с 1С</t>
  </si>
  <si>
    <t>На дату сверки</t>
  </si>
  <si>
    <t>Если нет такой возможности - на текущую дату</t>
  </si>
  <si>
    <t>Учесть обороты с даты сверки по текущую дату</t>
  </si>
  <si>
    <t>Акт сверки - сальдо ЕНС нет</t>
  </si>
  <si>
    <t>2р разница - пересорт из-за разницы между Уведомлением по НДФЛ и 6-НДФЛ</t>
  </si>
  <si>
    <t>Неудачный период сверки, суммы при этом понятны :)</t>
  </si>
  <si>
    <t xml:space="preserve">Анализ счета 68.90 за период сверки </t>
  </si>
  <si>
    <t>Расчеты по ЕНС (актуально только для 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</si>
</sst>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0"/>
      <color indexed="81"/>
      <name val="Tahoma"/>
      <family val="2"/>
      <charset val="204"/>
    </font>
    <font>
      <b/>
      <sz val="10"/>
      <color indexed="81"/>
      <name val="Tahoma"/>
      <family val="2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</font>
    <font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sz val="8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1"/>
      <color rgb="FF0000FF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9"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/>
    <xf numFmtId="4" fontId="1" fillId="0" borderId="0" xfId="0" applyNumberFormat="1" applyFont="1"/>
    <xf numFmtId="0" fontId="1" fillId="0" borderId="1" xfId="0" applyFont="1" applyBorder="1"/>
    <xf numFmtId="4" fontId="2" fillId="0" borderId="1" xfId="0" applyNumberFormat="1" applyFont="1" applyBorder="1"/>
    <xf numFmtId="4" fontId="2" fillId="5" borderId="1" xfId="0" applyNumberFormat="1" applyFont="1" applyFill="1" applyBorder="1"/>
    <xf numFmtId="4" fontId="2" fillId="5" borderId="3" xfId="0" applyNumberFormat="1" applyFont="1" applyFill="1" applyBorder="1"/>
    <xf numFmtId="4" fontId="2" fillId="0" borderId="2" xfId="0" applyNumberFormat="1" applyFont="1" applyBorder="1"/>
    <xf numFmtId="4" fontId="2" fillId="5" borderId="2" xfId="0" applyNumberFormat="1" applyFont="1" applyFill="1" applyBorder="1"/>
    <xf numFmtId="4" fontId="0" fillId="0" borderId="1" xfId="0" applyNumberFormat="1" applyBorder="1"/>
    <xf numFmtId="4" fontId="0" fillId="5" borderId="1" xfId="0" applyNumberFormat="1" applyFill="1" applyBorder="1"/>
    <xf numFmtId="4" fontId="2" fillId="0" borderId="3" xfId="0" applyNumberFormat="1" applyFont="1" applyBorder="1"/>
    <xf numFmtId="4" fontId="0" fillId="0" borderId="0" xfId="0" applyNumberFormat="1"/>
    <xf numFmtId="4" fontId="2" fillId="0" borderId="0" xfId="0" applyNumberFormat="1" applyFont="1"/>
    <xf numFmtId="4" fontId="1" fillId="0" borderId="4" xfId="0" applyNumberFormat="1" applyFont="1" applyBorder="1"/>
    <xf numFmtId="4" fontId="4" fillId="0" borderId="0" xfId="0" applyNumberFormat="1" applyFont="1"/>
    <xf numFmtId="4" fontId="1" fillId="0" borderId="1" xfId="0" applyNumberFormat="1" applyFont="1" applyBorder="1"/>
    <xf numFmtId="0" fontId="2" fillId="0" borderId="0" xfId="0" applyFont="1"/>
    <xf numFmtId="4" fontId="2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Border="1"/>
    <xf numFmtId="0" fontId="1" fillId="0" borderId="0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0" fillId="0" borderId="1" xfId="0" applyBorder="1"/>
    <xf numFmtId="49" fontId="0" fillId="0" borderId="1" xfId="0" applyNumberFormat="1" applyBorder="1" applyAlignment="1">
      <alignment horizontal="center" vertical="center"/>
    </xf>
    <xf numFmtId="4" fontId="0" fillId="0" borderId="3" xfId="0" applyNumberFormat="1" applyBorder="1"/>
    <xf numFmtId="4" fontId="0" fillId="4" borderId="1" xfId="0" applyNumberFormat="1" applyFill="1" applyBorder="1"/>
    <xf numFmtId="4" fontId="0" fillId="4" borderId="3" xfId="0" applyNumberFormat="1" applyFill="1" applyBorder="1"/>
    <xf numFmtId="0" fontId="0" fillId="0" borderId="1" xfId="0" applyBorder="1" applyAlignment="1">
      <alignment horizontal="right"/>
    </xf>
    <xf numFmtId="0" fontId="1" fillId="6" borderId="2" xfId="0" applyFont="1" applyFill="1" applyBorder="1" applyAlignment="1">
      <alignment horizontal="center" vertical="center"/>
    </xf>
    <xf numFmtId="4" fontId="0" fillId="6" borderId="2" xfId="0" applyNumberFormat="1" applyFill="1" applyBorder="1"/>
    <xf numFmtId="0" fontId="1" fillId="6" borderId="1" xfId="0" applyFont="1" applyFill="1" applyBorder="1" applyAlignment="1">
      <alignment horizontal="center" vertical="center" wrapText="1"/>
    </xf>
    <xf numFmtId="4" fontId="0" fillId="6" borderId="1" xfId="0" applyNumberFormat="1" applyFill="1" applyBorder="1" applyAlignment="1">
      <alignment wrapText="1"/>
    </xf>
    <xf numFmtId="0" fontId="1" fillId="6" borderId="1" xfId="0" applyFont="1" applyFill="1" applyBorder="1" applyAlignment="1">
      <alignment horizontal="center" vertical="center"/>
    </xf>
    <xf numFmtId="4" fontId="0" fillId="6" borderId="1" xfId="0" applyNumberFormat="1" applyFill="1" applyBorder="1"/>
    <xf numFmtId="4" fontId="0" fillId="6" borderId="3" xfId="0" applyNumberFormat="1" applyFill="1" applyBorder="1"/>
    <xf numFmtId="0" fontId="7" fillId="0" borderId="0" xfId="0" applyFont="1" applyFill="1" applyBorder="1"/>
    <xf numFmtId="4" fontId="1" fillId="0" borderId="0" xfId="0" applyNumberFormat="1" applyFont="1" applyAlignment="1">
      <alignment horizontal="center" vertical="center"/>
    </xf>
    <xf numFmtId="4" fontId="0" fillId="6" borderId="0" xfId="0" applyNumberFormat="1" applyFill="1"/>
    <xf numFmtId="0" fontId="1" fillId="6" borderId="0" xfId="0" applyFont="1" applyFill="1"/>
    <xf numFmtId="4" fontId="1" fillId="6" borderId="0" xfId="0" applyNumberFormat="1" applyFont="1" applyFill="1"/>
    <xf numFmtId="0" fontId="1" fillId="6" borderId="0" xfId="0" applyFont="1" applyFill="1" applyAlignment="1">
      <alignment wrapText="1"/>
    </xf>
    <xf numFmtId="0" fontId="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9" fillId="0" borderId="0" xfId="0" applyFont="1"/>
    <xf numFmtId="4" fontId="9" fillId="0" borderId="0" xfId="0" applyNumberFormat="1" applyFont="1"/>
    <xf numFmtId="0" fontId="8" fillId="0" borderId="0" xfId="0" applyFont="1" applyAlignment="1">
      <alignment horizontal="center" vertical="center"/>
    </xf>
    <xf numFmtId="14" fontId="10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vertical="center" wrapText="1"/>
    </xf>
    <xf numFmtId="4" fontId="8" fillId="0" borderId="7" xfId="0" applyNumberFormat="1" applyFont="1" applyBorder="1" applyAlignment="1">
      <alignment horizontal="center" vertical="center" wrapText="1"/>
    </xf>
    <xf numFmtId="0" fontId="8" fillId="0" borderId="0" xfId="0" applyFont="1"/>
    <xf numFmtId="0" fontId="10" fillId="0" borderId="4" xfId="0" applyFont="1" applyBorder="1" applyAlignment="1">
      <alignment vertical="center" wrapText="1"/>
    </xf>
    <xf numFmtId="14" fontId="10" fillId="0" borderId="4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right" vertical="center" wrapText="1"/>
    </xf>
    <xf numFmtId="0" fontId="10" fillId="0" borderId="8" xfId="0" applyFont="1" applyBorder="1" applyAlignment="1">
      <alignment vertical="center" wrapText="1"/>
    </xf>
    <xf numFmtId="14" fontId="10" fillId="0" borderId="8" xfId="0" applyNumberFormat="1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right" vertical="center" wrapText="1"/>
    </xf>
    <xf numFmtId="4" fontId="10" fillId="0" borderId="9" xfId="0" applyNumberFormat="1" applyFont="1" applyBorder="1" applyAlignment="1">
      <alignment horizontal="center" vertical="center" wrapText="1"/>
    </xf>
    <xf numFmtId="4" fontId="10" fillId="0" borderId="10" xfId="0" applyNumberFormat="1" applyFont="1" applyBorder="1" applyAlignment="1">
      <alignment horizontal="center" vertical="center" wrapText="1"/>
    </xf>
    <xf numFmtId="0" fontId="11" fillId="0" borderId="11" xfId="0" applyFont="1" applyBorder="1" applyAlignment="1">
      <alignment vertical="center" wrapText="1"/>
    </xf>
    <xf numFmtId="14" fontId="11" fillId="0" borderId="11" xfId="0" applyNumberFormat="1" applyFont="1" applyBorder="1" applyAlignment="1">
      <alignment horizontal="center" vertical="center" wrapText="1"/>
    </xf>
    <xf numFmtId="4" fontId="11" fillId="0" borderId="11" xfId="0" applyNumberFormat="1" applyFont="1" applyBorder="1" applyAlignment="1">
      <alignment horizontal="right" vertical="center" wrapText="1"/>
    </xf>
    <xf numFmtId="4" fontId="11" fillId="0" borderId="12" xfId="0" applyNumberFormat="1" applyFont="1" applyBorder="1" applyAlignment="1">
      <alignment horizontal="center" vertical="center" wrapText="1"/>
    </xf>
    <xf numFmtId="4" fontId="10" fillId="0" borderId="19" xfId="0" applyNumberFormat="1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/>
    </xf>
    <xf numFmtId="0" fontId="8" fillId="6" borderId="14" xfId="0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vertical="center" wrapText="1"/>
    </xf>
    <xf numFmtId="14" fontId="10" fillId="6" borderId="1" xfId="0" applyNumberFormat="1" applyFont="1" applyFill="1" applyBorder="1" applyAlignment="1">
      <alignment horizontal="center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10" xfId="0" applyNumberFormat="1" applyFont="1" applyFill="1" applyBorder="1" applyAlignment="1">
      <alignment horizontal="center" vertical="center" wrapText="1"/>
    </xf>
    <xf numFmtId="0" fontId="8" fillId="6" borderId="15" xfId="0" applyFont="1" applyFill="1" applyBorder="1" applyAlignment="1">
      <alignment horizontal="center" vertical="center"/>
    </xf>
    <xf numFmtId="0" fontId="11" fillId="6" borderId="11" xfId="0" applyFont="1" applyFill="1" applyBorder="1" applyAlignment="1">
      <alignment vertical="center" wrapText="1"/>
    </xf>
    <xf numFmtId="14" fontId="11" fillId="6" borderId="11" xfId="0" applyNumberFormat="1" applyFont="1" applyFill="1" applyBorder="1" applyAlignment="1">
      <alignment horizontal="center" vertical="center" wrapText="1"/>
    </xf>
    <xf numFmtId="0" fontId="9" fillId="6" borderId="18" xfId="0" applyFont="1" applyFill="1" applyBorder="1" applyAlignment="1">
      <alignment horizontal="left" vertical="center" wrapText="1"/>
    </xf>
    <xf numFmtId="14" fontId="9" fillId="6" borderId="18" xfId="0" applyNumberFormat="1" applyFont="1" applyFill="1" applyBorder="1" applyAlignment="1">
      <alignment horizontal="center" vertical="center" wrapText="1"/>
    </xf>
    <xf numFmtId="4" fontId="9" fillId="6" borderId="22" xfId="0" applyNumberFormat="1" applyFont="1" applyFill="1" applyBorder="1" applyAlignment="1">
      <alignment horizontal="center" vertical="center" wrapText="1"/>
    </xf>
    <xf numFmtId="0" fontId="9" fillId="6" borderId="20" xfId="0" applyFont="1" applyFill="1" applyBorder="1" applyAlignment="1">
      <alignment horizontal="left" vertical="center" wrapText="1"/>
    </xf>
    <xf numFmtId="14" fontId="9" fillId="6" borderId="20" xfId="0" applyNumberFormat="1" applyFont="1" applyFill="1" applyBorder="1" applyAlignment="1">
      <alignment horizontal="center" vertical="center" wrapText="1"/>
    </xf>
    <xf numFmtId="4" fontId="9" fillId="6" borderId="21" xfId="0" applyNumberFormat="1" applyFont="1" applyFill="1" applyBorder="1" applyAlignment="1">
      <alignment horizontal="center" vertical="center" wrapText="1"/>
    </xf>
    <xf numFmtId="14" fontId="9" fillId="6" borderId="11" xfId="0" applyNumberFormat="1" applyFont="1" applyFill="1" applyBorder="1" applyAlignment="1">
      <alignment horizontal="center" vertical="center" wrapText="1"/>
    </xf>
    <xf numFmtId="4" fontId="8" fillId="6" borderId="12" xfId="0" applyNumberFormat="1" applyFont="1" applyFill="1" applyBorder="1" applyAlignment="1">
      <alignment horizontal="center" vertical="center" wrapText="1"/>
    </xf>
    <xf numFmtId="0" fontId="10" fillId="6" borderId="8" xfId="0" applyFont="1" applyFill="1" applyBorder="1" applyAlignment="1">
      <alignment vertical="center" wrapText="1"/>
    </xf>
    <xf numFmtId="14" fontId="10" fillId="6" borderId="8" xfId="0" applyNumberFormat="1" applyFont="1" applyFill="1" applyBorder="1" applyAlignment="1">
      <alignment horizontal="center" vertical="center" wrapText="1"/>
    </xf>
    <xf numFmtId="4" fontId="10" fillId="6" borderId="8" xfId="0" applyNumberFormat="1" applyFont="1" applyFill="1" applyBorder="1" applyAlignment="1">
      <alignment horizontal="right" vertical="center" wrapText="1"/>
    </xf>
    <xf numFmtId="4" fontId="10" fillId="6" borderId="9" xfId="0" applyNumberFormat="1" applyFont="1" applyFill="1" applyBorder="1" applyAlignment="1">
      <alignment horizontal="center" vertical="center" wrapText="1"/>
    </xf>
    <xf numFmtId="4" fontId="11" fillId="6" borderId="11" xfId="0" applyNumberFormat="1" applyFont="1" applyFill="1" applyBorder="1" applyAlignment="1">
      <alignment horizontal="right" vertical="center" wrapText="1"/>
    </xf>
    <xf numFmtId="4" fontId="11" fillId="6" borderId="12" xfId="0" applyNumberFormat="1" applyFont="1" applyFill="1" applyBorder="1" applyAlignment="1">
      <alignment horizontal="center" vertical="center" wrapText="1"/>
    </xf>
    <xf numFmtId="0" fontId="9" fillId="6" borderId="11" xfId="0" applyFont="1" applyFill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0" fillId="6" borderId="8" xfId="0" applyFont="1" applyFill="1" applyBorder="1" applyAlignment="1">
      <alignment horizontal="left" vertical="center" wrapText="1"/>
    </xf>
    <xf numFmtId="0" fontId="10" fillId="6" borderId="1" xfId="0" applyFont="1" applyFill="1" applyBorder="1" applyAlignment="1">
      <alignment horizontal="left" vertical="center" wrapText="1"/>
    </xf>
    <xf numFmtId="0" fontId="11" fillId="6" borderId="11" xfId="0" applyFont="1" applyFill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11" fillId="0" borderId="24" xfId="0" applyFont="1" applyBorder="1" applyAlignment="1">
      <alignment vertical="center" wrapText="1"/>
    </xf>
    <xf numFmtId="14" fontId="11" fillId="0" borderId="24" xfId="0" applyNumberFormat="1" applyFont="1" applyBorder="1" applyAlignment="1">
      <alignment horizontal="center" vertical="center" wrapText="1"/>
    </xf>
    <xf numFmtId="4" fontId="11" fillId="0" borderId="24" xfId="0" applyNumberFormat="1" applyFont="1" applyBorder="1" applyAlignment="1">
      <alignment horizontal="right" vertical="center" wrapText="1"/>
    </xf>
    <xf numFmtId="0" fontId="11" fillId="0" borderId="24" xfId="0" applyFont="1" applyBorder="1" applyAlignment="1">
      <alignment horizontal="left" vertical="center" wrapText="1"/>
    </xf>
    <xf numFmtId="4" fontId="11" fillId="0" borderId="25" xfId="0" applyNumberFormat="1" applyFont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center" vertical="center"/>
    </xf>
    <xf numFmtId="4" fontId="9" fillId="0" borderId="0" xfId="0" applyNumberFormat="1" applyFont="1" applyAlignment="1">
      <alignment horizontal="right" vertical="center"/>
    </xf>
    <xf numFmtId="4" fontId="9" fillId="6" borderId="18" xfId="0" applyNumberFormat="1" applyFont="1" applyFill="1" applyBorder="1" applyAlignment="1">
      <alignment horizontal="right" vertical="center" wrapText="1"/>
    </xf>
    <xf numFmtId="4" fontId="9" fillId="6" borderId="20" xfId="0" applyNumberFormat="1" applyFont="1" applyFill="1" applyBorder="1" applyAlignment="1">
      <alignment horizontal="right" vertical="center" wrapText="1"/>
    </xf>
    <xf numFmtId="0" fontId="11" fillId="6" borderId="24" xfId="0" applyFont="1" applyFill="1" applyBorder="1" applyAlignment="1">
      <alignment vertical="center" wrapText="1"/>
    </xf>
    <xf numFmtId="14" fontId="11" fillId="6" borderId="24" xfId="0" applyNumberFormat="1" applyFont="1" applyFill="1" applyBorder="1" applyAlignment="1">
      <alignment horizontal="center" vertical="center" wrapText="1"/>
    </xf>
    <xf numFmtId="4" fontId="11" fillId="6" borderId="24" xfId="0" applyNumberFormat="1" applyFont="1" applyFill="1" applyBorder="1" applyAlignment="1">
      <alignment horizontal="right" vertical="center" wrapText="1"/>
    </xf>
    <xf numFmtId="0" fontId="11" fillId="6" borderId="24" xfId="0" applyFont="1" applyFill="1" applyBorder="1" applyAlignment="1">
      <alignment horizontal="left" vertical="center" wrapText="1"/>
    </xf>
    <xf numFmtId="4" fontId="11" fillId="6" borderId="25" xfId="0" applyNumberFormat="1" applyFont="1" applyFill="1" applyBorder="1" applyAlignment="1">
      <alignment horizontal="center" vertical="center" wrapText="1"/>
    </xf>
    <xf numFmtId="0" fontId="9" fillId="6" borderId="26" xfId="0" applyFont="1" applyFill="1" applyBorder="1" applyAlignment="1">
      <alignment horizontal="left" vertical="center" wrapText="1"/>
    </xf>
    <xf numFmtId="0" fontId="9" fillId="6" borderId="27" xfId="0" applyFont="1" applyFill="1" applyBorder="1" applyAlignment="1">
      <alignment horizontal="left" vertical="center" wrapText="1"/>
    </xf>
    <xf numFmtId="0" fontId="8" fillId="6" borderId="17" xfId="0" applyFont="1" applyFill="1" applyBorder="1" applyAlignment="1">
      <alignment horizontal="center" vertical="center" wrapText="1"/>
    </xf>
    <xf numFmtId="0" fontId="8" fillId="6" borderId="28" xfId="0" applyFont="1" applyFill="1" applyBorder="1" applyAlignment="1">
      <alignment horizontal="center" vertical="center" wrapText="1"/>
    </xf>
    <xf numFmtId="0" fontId="8" fillId="6" borderId="29" xfId="0" applyFont="1" applyFill="1" applyBorder="1" applyAlignment="1">
      <alignment horizontal="center" vertical="center" wrapText="1"/>
    </xf>
    <xf numFmtId="0" fontId="8" fillId="6" borderId="16" xfId="0" applyFont="1" applyFill="1" applyBorder="1" applyAlignment="1">
      <alignment horizontal="left" vertical="center" wrapText="1"/>
    </xf>
    <xf numFmtId="4" fontId="9" fillId="6" borderId="11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>
      <alignment horizontal="center" vertical="center"/>
    </xf>
    <xf numFmtId="0" fontId="0" fillId="0" borderId="0" xfId="0" applyFont="1"/>
    <xf numFmtId="4" fontId="0" fillId="0" borderId="1" xfId="0" applyNumberFormat="1" applyFont="1" applyBorder="1"/>
    <xf numFmtId="14" fontId="0" fillId="0" borderId="1" xfId="0" applyNumberFormat="1" applyFont="1" applyBorder="1" applyAlignment="1">
      <alignment horizontal="center" vertical="center"/>
    </xf>
    <xf numFmtId="4" fontId="1" fillId="4" borderId="1" xfId="0" applyNumberFormat="1" applyFont="1" applyFill="1" applyBorder="1"/>
    <xf numFmtId="4" fontId="2" fillId="4" borderId="1" xfId="0" applyNumberFormat="1" applyFont="1" applyFill="1" applyBorder="1"/>
    <xf numFmtId="4" fontId="2" fillId="4" borderId="2" xfId="0" applyNumberFormat="1" applyFont="1" applyFill="1" applyBorder="1"/>
    <xf numFmtId="4" fontId="2" fillId="2" borderId="1" xfId="0" applyNumberFormat="1" applyFont="1" applyFill="1" applyBorder="1" applyAlignment="1">
      <alignment horizontal="right" vertical="center"/>
    </xf>
    <xf numFmtId="4" fontId="0" fillId="2" borderId="1" xfId="0" applyNumberFormat="1" applyFill="1" applyBorder="1" applyAlignment="1">
      <alignment horizontal="right" vertical="center"/>
    </xf>
    <xf numFmtId="4" fontId="0" fillId="7" borderId="1" xfId="0" applyNumberFormat="1" applyFill="1" applyBorder="1" applyAlignment="1">
      <alignment horizontal="right" vertical="center"/>
    </xf>
    <xf numFmtId="4" fontId="2" fillId="7" borderId="1" xfId="0" applyNumberFormat="1" applyFont="1" applyFill="1" applyBorder="1" applyAlignment="1">
      <alignment horizontal="right" vertical="center"/>
    </xf>
    <xf numFmtId="4" fontId="1" fillId="7" borderId="26" xfId="0" applyNumberFormat="1" applyFont="1" applyFill="1" applyBorder="1" applyAlignment="1">
      <alignment horizontal="right" vertical="center"/>
    </xf>
    <xf numFmtId="4" fontId="0" fillId="7" borderId="24" xfId="0" applyNumberFormat="1" applyFill="1" applyBorder="1" applyAlignment="1">
      <alignment horizontal="right" vertical="center"/>
    </xf>
    <xf numFmtId="4" fontId="2" fillId="7" borderId="24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7" borderId="1" xfId="0" applyNumberFormat="1" applyFont="1" applyFill="1" applyBorder="1" applyAlignment="1">
      <alignment horizontal="right" vertical="center"/>
    </xf>
    <xf numFmtId="4" fontId="1" fillId="7" borderId="24" xfId="0" applyNumberFormat="1" applyFont="1" applyFill="1" applyBorder="1" applyAlignment="1">
      <alignment horizontal="right" vertical="center"/>
    </xf>
    <xf numFmtId="0" fontId="1" fillId="7" borderId="20" xfId="0" applyFont="1" applyFill="1" applyBorder="1" applyAlignment="1">
      <alignment horizontal="center" vertical="center"/>
    </xf>
    <xf numFmtId="4" fontId="1" fillId="7" borderId="4" xfId="0" applyNumberFormat="1" applyFont="1" applyFill="1" applyBorder="1" applyAlignment="1">
      <alignment horizontal="right" vertical="center"/>
    </xf>
    <xf numFmtId="4" fontId="1" fillId="2" borderId="23" xfId="0" applyNumberFormat="1" applyFont="1" applyFill="1" applyBorder="1" applyAlignment="1">
      <alignment horizontal="right" vertical="center"/>
    </xf>
    <xf numFmtId="4" fontId="1" fillId="2" borderId="4" xfId="0" applyNumberFormat="1" applyFont="1" applyFill="1" applyBorder="1" applyAlignment="1">
      <alignment horizontal="right" vertical="center"/>
    </xf>
    <xf numFmtId="0" fontId="1" fillId="2" borderId="13" xfId="0" applyFont="1" applyFill="1" applyBorder="1"/>
    <xf numFmtId="4" fontId="1" fillId="2" borderId="33" xfId="0" applyNumberFormat="1" applyFont="1" applyFill="1" applyBorder="1"/>
    <xf numFmtId="4" fontId="2" fillId="2" borderId="8" xfId="0" applyNumberFormat="1" applyFont="1" applyFill="1" applyBorder="1" applyAlignment="1">
      <alignment horizontal="right" vertical="center"/>
    </xf>
    <xf numFmtId="4" fontId="1" fillId="2" borderId="8" xfId="0" applyNumberFormat="1" applyFont="1" applyFill="1" applyBorder="1" applyAlignment="1">
      <alignment horizontal="right" vertical="center"/>
    </xf>
    <xf numFmtId="4" fontId="1" fillId="2" borderId="27" xfId="0" applyNumberFormat="1" applyFont="1" applyFill="1" applyBorder="1" applyAlignment="1">
      <alignment horizontal="right" vertical="center"/>
    </xf>
    <xf numFmtId="0" fontId="1" fillId="2" borderId="14" xfId="0" applyFont="1" applyFill="1" applyBorder="1"/>
    <xf numFmtId="0" fontId="1" fillId="7" borderId="14" xfId="0" applyFont="1" applyFill="1" applyBorder="1"/>
    <xf numFmtId="0" fontId="1" fillId="3" borderId="15" xfId="0" applyFont="1" applyFill="1" applyBorder="1"/>
    <xf numFmtId="0" fontId="0" fillId="3" borderId="34" xfId="0" applyFill="1" applyBorder="1"/>
    <xf numFmtId="4" fontId="0" fillId="3" borderId="35" xfId="0" applyNumberFormat="1" applyFill="1" applyBorder="1" applyAlignment="1">
      <alignment horizontal="right" vertical="center"/>
    </xf>
    <xf numFmtId="4" fontId="0" fillId="3" borderId="36" xfId="0" applyNumberFormat="1" applyFill="1" applyBorder="1" applyAlignment="1">
      <alignment horizontal="right" vertical="center"/>
    </xf>
    <xf numFmtId="4" fontId="1" fillId="3" borderId="16" xfId="0" applyNumberFormat="1" applyFont="1" applyFill="1" applyBorder="1" applyAlignment="1">
      <alignment horizontal="right" vertical="center"/>
    </xf>
    <xf numFmtId="4" fontId="1" fillId="3" borderId="31" xfId="0" applyNumberFormat="1" applyFont="1" applyFill="1" applyBorder="1" applyAlignment="1">
      <alignment horizontal="right" vertical="center"/>
    </xf>
    <xf numFmtId="0" fontId="0" fillId="0" borderId="37" xfId="0" applyBorder="1"/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4" fontId="2" fillId="3" borderId="36" xfId="0" applyNumberFormat="1" applyFont="1" applyFill="1" applyBorder="1" applyAlignment="1">
      <alignment horizontal="right" vertical="center"/>
    </xf>
    <xf numFmtId="4" fontId="1" fillId="2" borderId="18" xfId="0" applyNumberFormat="1" applyFont="1" applyFill="1" applyBorder="1" applyAlignment="1">
      <alignment horizontal="right" vertical="center"/>
    </xf>
    <xf numFmtId="4" fontId="1" fillId="2" borderId="3" xfId="0" applyNumberFormat="1" applyFont="1" applyFill="1" applyBorder="1" applyAlignment="1">
      <alignment horizontal="right" vertical="center"/>
    </xf>
    <xf numFmtId="4" fontId="1" fillId="7" borderId="3" xfId="0" applyNumberFormat="1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7" borderId="24" xfId="0" applyFont="1" applyFill="1" applyBorder="1" applyAlignment="1">
      <alignment horizontal="center" vertical="center"/>
    </xf>
    <xf numFmtId="4" fontId="1" fillId="2" borderId="38" xfId="0" applyNumberFormat="1" applyFont="1" applyFill="1" applyBorder="1" applyAlignment="1">
      <alignment horizontal="right" vertical="center"/>
    </xf>
    <xf numFmtId="4" fontId="1" fillId="3" borderId="36" xfId="0" applyNumberFormat="1" applyFont="1" applyFill="1" applyBorder="1" applyAlignment="1">
      <alignment horizontal="right" vertical="center"/>
    </xf>
    <xf numFmtId="4" fontId="1" fillId="3" borderId="11" xfId="0" applyNumberFormat="1" applyFont="1" applyFill="1" applyBorder="1" applyAlignment="1">
      <alignment horizontal="right" vertical="center"/>
    </xf>
    <xf numFmtId="0" fontId="1" fillId="2" borderId="18" xfId="0" applyFont="1" applyFill="1" applyBorder="1" applyAlignment="1">
      <alignment horizontal="center" vertical="center"/>
    </xf>
    <xf numFmtId="4" fontId="0" fillId="7" borderId="32" xfId="0" applyNumberFormat="1" applyFill="1" applyBorder="1" applyAlignment="1">
      <alignment horizontal="right" vertical="center"/>
    </xf>
    <xf numFmtId="0" fontId="1" fillId="0" borderId="30" xfId="0" applyFont="1" applyFill="1" applyBorder="1" applyAlignment="1">
      <alignment horizontal="center" vertical="center"/>
    </xf>
    <xf numFmtId="0" fontId="1" fillId="3" borderId="39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0" fillId="0" borderId="41" xfId="0" applyBorder="1"/>
    <xf numFmtId="0" fontId="0" fillId="7" borderId="40" xfId="0" applyFill="1" applyBorder="1"/>
    <xf numFmtId="0" fontId="0" fillId="2" borderId="40" xfId="0" applyFill="1" applyBorder="1"/>
    <xf numFmtId="4" fontId="0" fillId="2" borderId="19" xfId="0" applyNumberFormat="1" applyFill="1" applyBorder="1"/>
    <xf numFmtId="4" fontId="0" fillId="3" borderId="12" xfId="0" applyNumberFormat="1" applyFill="1" applyBorder="1"/>
    <xf numFmtId="0" fontId="1" fillId="2" borderId="33" xfId="0" applyFont="1" applyFill="1" applyBorder="1" applyAlignment="1">
      <alignment horizontal="center" vertical="center"/>
    </xf>
    <xf numFmtId="0" fontId="1" fillId="7" borderId="33" xfId="0" applyFont="1" applyFill="1" applyBorder="1" applyAlignment="1">
      <alignment horizontal="center" vertical="center"/>
    </xf>
    <xf numFmtId="0" fontId="1" fillId="2" borderId="33" xfId="0" applyFont="1" applyFill="1" applyBorder="1"/>
    <xf numFmtId="4" fontId="1" fillId="2" borderId="34" xfId="0" applyNumberFormat="1" applyFont="1" applyFill="1" applyBorder="1"/>
    <xf numFmtId="4" fontId="13" fillId="2" borderId="34" xfId="0" applyNumberFormat="1" applyFont="1" applyFill="1" applyBorder="1"/>
    <xf numFmtId="4" fontId="1" fillId="7" borderId="33" xfId="0" applyNumberFormat="1" applyFont="1" applyFill="1" applyBorder="1"/>
    <xf numFmtId="0" fontId="1" fillId="7" borderId="33" xfId="0" applyFont="1" applyFill="1" applyBorder="1"/>
    <xf numFmtId="4" fontId="1" fillId="7" borderId="34" xfId="0" applyNumberFormat="1" applyFont="1" applyFill="1" applyBorder="1"/>
    <xf numFmtId="4" fontId="13" fillId="7" borderId="34" xfId="0" applyNumberFormat="1" applyFont="1" applyFill="1" applyBorder="1"/>
    <xf numFmtId="0" fontId="1" fillId="3" borderId="33" xfId="0" applyFont="1" applyFill="1" applyBorder="1"/>
    <xf numFmtId="0" fontId="1" fillId="3" borderId="34" xfId="0" applyFont="1" applyFill="1" applyBorder="1"/>
    <xf numFmtId="4" fontId="13" fillId="3" borderId="34" xfId="0" applyNumberFormat="1" applyFont="1" applyFill="1" applyBorder="1"/>
    <xf numFmtId="0" fontId="0" fillId="2" borderId="33" xfId="0" applyFill="1" applyBorder="1"/>
    <xf numFmtId="0" fontId="1" fillId="2" borderId="15" xfId="0" applyFont="1" applyFill="1" applyBorder="1"/>
    <xf numFmtId="0" fontId="0" fillId="2" borderId="34" xfId="0" applyFill="1" applyBorder="1"/>
    <xf numFmtId="0" fontId="1" fillId="2" borderId="34" xfId="0" applyFont="1" applyFill="1" applyBorder="1" applyAlignment="1">
      <alignment horizontal="center" vertical="center"/>
    </xf>
    <xf numFmtId="0" fontId="0" fillId="2" borderId="42" xfId="0" applyFill="1" applyBorder="1"/>
    <xf numFmtId="0" fontId="1" fillId="7" borderId="13" xfId="0" applyFont="1" applyFill="1" applyBorder="1"/>
    <xf numFmtId="0" fontId="0" fillId="7" borderId="33" xfId="0" applyFill="1" applyBorder="1"/>
    <xf numFmtId="0" fontId="1" fillId="7" borderId="15" xfId="0" applyFont="1" applyFill="1" applyBorder="1"/>
    <xf numFmtId="0" fontId="0" fillId="7" borderId="34" xfId="0" applyFill="1" applyBorder="1"/>
    <xf numFmtId="0" fontId="1" fillId="7" borderId="34" xfId="0" applyFont="1" applyFill="1" applyBorder="1" applyAlignment="1">
      <alignment horizontal="center" vertical="center"/>
    </xf>
    <xf numFmtId="0" fontId="0" fillId="7" borderId="42" xfId="0" applyFill="1" applyBorder="1"/>
    <xf numFmtId="0" fontId="1" fillId="3" borderId="13" xfId="0" applyFont="1" applyFill="1" applyBorder="1"/>
    <xf numFmtId="0" fontId="0" fillId="3" borderId="33" xfId="0" applyFill="1" applyBorder="1"/>
    <xf numFmtId="0" fontId="1" fillId="3" borderId="33" xfId="0" applyFont="1" applyFill="1" applyBorder="1" applyAlignment="1">
      <alignment horizontal="center" vertical="center"/>
    </xf>
    <xf numFmtId="0" fontId="0" fillId="3" borderId="40" xfId="0" applyFill="1" applyBorder="1"/>
    <xf numFmtId="0" fontId="0" fillId="3" borderId="15" xfId="0" applyFill="1" applyBorder="1"/>
    <xf numFmtId="0" fontId="1" fillId="3" borderId="34" xfId="0" applyFont="1" applyFill="1" applyBorder="1" applyAlignment="1">
      <alignment horizontal="center" vertical="center"/>
    </xf>
    <xf numFmtId="0" fontId="0" fillId="3" borderId="42" xfId="0" applyFill="1" applyBorder="1"/>
    <xf numFmtId="0" fontId="3" fillId="0" borderId="0" xfId="0" applyFont="1"/>
    <xf numFmtId="0" fontId="14" fillId="0" borderId="0" xfId="0" applyFont="1"/>
    <xf numFmtId="0" fontId="8" fillId="4" borderId="6" xfId="0" applyFont="1" applyFill="1" applyBorder="1" applyAlignment="1">
      <alignment horizontal="center" vertical="center" wrapText="1"/>
    </xf>
    <xf numFmtId="0" fontId="1" fillId="2" borderId="34" xfId="0" applyFont="1" applyFill="1" applyBorder="1"/>
    <xf numFmtId="0" fontId="1" fillId="7" borderId="34" xfId="0" applyFont="1" applyFill="1" applyBorder="1"/>
    <xf numFmtId="4" fontId="1" fillId="0" borderId="27" xfId="0" applyNumberFormat="1" applyFont="1" applyFill="1" applyBorder="1" applyAlignment="1">
      <alignment horizontal="center" vertical="center"/>
    </xf>
    <xf numFmtId="4" fontId="1" fillId="0" borderId="26" xfId="0" applyNumberFormat="1" applyFont="1" applyFill="1" applyBorder="1" applyAlignment="1">
      <alignment horizontal="center" vertical="center"/>
    </xf>
    <xf numFmtId="4" fontId="1" fillId="0" borderId="31" xfId="0" applyNumberFormat="1" applyFont="1" applyFill="1" applyBorder="1" applyAlignment="1">
      <alignment horizontal="center" vertical="center"/>
    </xf>
    <xf numFmtId="4" fontId="1" fillId="0" borderId="33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/>
    </xf>
    <xf numFmtId="4" fontId="1" fillId="0" borderId="34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00FF"/>
      <color rgb="FF0000FF"/>
      <color rgb="FFFFCC99"/>
      <color rgb="FFFF6600"/>
      <color rgb="FFFF99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7.png"/><Relationship Id="rId1" Type="http://schemas.openxmlformats.org/officeDocument/2006/relationships/image" Target="../media/image6.png"/><Relationship Id="rId5" Type="http://schemas.openxmlformats.org/officeDocument/2006/relationships/image" Target="../media/image10.png"/><Relationship Id="rId4" Type="http://schemas.openxmlformats.org/officeDocument/2006/relationships/image" Target="../media/image9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2.png"/><Relationship Id="rId1" Type="http://schemas.openxmlformats.org/officeDocument/2006/relationships/image" Target="../media/image1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23</xdr:col>
      <xdr:colOff>323850</xdr:colOff>
      <xdr:row>25</xdr:row>
      <xdr:rowOff>142875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F4958BA8-D568-4AB0-969E-D58CEE408A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3735050" cy="4714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13</xdr:col>
      <xdr:colOff>329412</xdr:colOff>
      <xdr:row>51</xdr:row>
      <xdr:rowOff>109775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id="{8EBB6C2F-CC25-4C91-8229-2D16D20986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09600" y="8953500"/>
          <a:ext cx="7644612" cy="44912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37</xdr:row>
      <xdr:rowOff>0</xdr:rowOff>
    </xdr:from>
    <xdr:to>
      <xdr:col>13</xdr:col>
      <xdr:colOff>2056321</xdr:colOff>
      <xdr:row>70</xdr:row>
      <xdr:rowOff>180167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6897029C-75F2-49FD-AACF-462FC00437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52900" y="7248525"/>
          <a:ext cx="8628571" cy="6466667"/>
        </a:xfrm>
        <a:prstGeom prst="rect">
          <a:avLst/>
        </a:prstGeom>
      </xdr:spPr>
    </xdr:pic>
    <xdr:clientData/>
  </xdr:twoCellAnchor>
  <xdr:twoCellAnchor editAs="oneCell">
    <xdr:from>
      <xdr:col>3</xdr:col>
      <xdr:colOff>47625</xdr:colOff>
      <xdr:row>20</xdr:row>
      <xdr:rowOff>161925</xdr:rowOff>
    </xdr:from>
    <xdr:to>
      <xdr:col>12</xdr:col>
      <xdr:colOff>600075</xdr:colOff>
      <xdr:row>33</xdr:row>
      <xdr:rowOff>27005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id="{AF4D2EB5-DDCF-417A-8EAE-AD87045178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00525" y="4171950"/>
          <a:ext cx="6515100" cy="234158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390525</xdr:colOff>
      <xdr:row>1</xdr:row>
      <xdr:rowOff>38100</xdr:rowOff>
    </xdr:from>
    <xdr:to>
      <xdr:col>11</xdr:col>
      <xdr:colOff>463712</xdr:colOff>
      <xdr:row>18</xdr:row>
      <xdr:rowOff>47625</xdr:rowOff>
    </xdr:to>
    <xdr:pic>
      <xdr:nvPicPr>
        <xdr:cNvPr id="6" name="Рисунок 5">
          <a:extLst>
            <a:ext uri="{FF2B5EF4-FFF2-40B4-BE49-F238E27FC236}">
              <a16:creationId xmlns:a16="http://schemas.microsoft.com/office/drawing/2014/main" id="{6435FC63-0F2B-40DC-83A1-688CE33CDC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228600"/>
          <a:ext cx="6778787" cy="3248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590550</xdr:colOff>
      <xdr:row>3</xdr:row>
      <xdr:rowOff>152400</xdr:rowOff>
    </xdr:from>
    <xdr:to>
      <xdr:col>9</xdr:col>
      <xdr:colOff>208912</xdr:colOff>
      <xdr:row>42</xdr:row>
      <xdr:rowOff>65757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65EF400C-9726-4C6E-B751-06050E8B76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0550" y="723900"/>
          <a:ext cx="5104762" cy="7342857"/>
        </a:xfrm>
        <a:prstGeom prst="rect">
          <a:avLst/>
        </a:prstGeom>
      </xdr:spPr>
    </xdr:pic>
    <xdr:clientData/>
  </xdr:twoCellAnchor>
  <xdr:twoCellAnchor editAs="oneCell">
    <xdr:from>
      <xdr:col>9</xdr:col>
      <xdr:colOff>571500</xdr:colOff>
      <xdr:row>4</xdr:row>
      <xdr:rowOff>9525</xdr:rowOff>
    </xdr:from>
    <xdr:to>
      <xdr:col>25</xdr:col>
      <xdr:colOff>503614</xdr:colOff>
      <xdr:row>33</xdr:row>
      <xdr:rowOff>65977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id="{9900B75A-E02F-4614-9E6A-B4E31FA301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057900" y="771525"/>
          <a:ext cx="9685714" cy="5580952"/>
        </a:xfrm>
        <a:prstGeom prst="rect">
          <a:avLst/>
        </a:prstGeom>
      </xdr:spPr>
    </xdr:pic>
    <xdr:clientData/>
  </xdr:twoCellAnchor>
  <xdr:twoCellAnchor editAs="oneCell">
    <xdr:from>
      <xdr:col>9</xdr:col>
      <xdr:colOff>600075</xdr:colOff>
      <xdr:row>70</xdr:row>
      <xdr:rowOff>171450</xdr:rowOff>
    </xdr:from>
    <xdr:to>
      <xdr:col>25</xdr:col>
      <xdr:colOff>522665</xdr:colOff>
      <xdr:row>103</xdr:row>
      <xdr:rowOff>142093</xdr:rowOff>
    </xdr:to>
    <xdr:pic>
      <xdr:nvPicPr>
        <xdr:cNvPr id="5" name="Рисунок 4">
          <a:extLst>
            <a:ext uri="{FF2B5EF4-FFF2-40B4-BE49-F238E27FC236}">
              <a16:creationId xmlns:a16="http://schemas.microsoft.com/office/drawing/2014/main" id="{78BD11BD-AD28-4E2C-9482-303B1E0339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086475" y="13506450"/>
          <a:ext cx="9676190" cy="6257143"/>
        </a:xfrm>
        <a:prstGeom prst="rect">
          <a:avLst/>
        </a:prstGeom>
      </xdr:spPr>
    </xdr:pic>
    <xdr:clientData/>
  </xdr:twoCellAnchor>
  <xdr:twoCellAnchor editAs="oneCell">
    <xdr:from>
      <xdr:col>10</xdr:col>
      <xdr:colOff>38100</xdr:colOff>
      <xdr:row>42</xdr:row>
      <xdr:rowOff>180975</xdr:rowOff>
    </xdr:from>
    <xdr:to>
      <xdr:col>25</xdr:col>
      <xdr:colOff>551243</xdr:colOff>
      <xdr:row>70</xdr:row>
      <xdr:rowOff>27927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2014F61-CC5E-414E-917A-63DAA2A35F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134100" y="8181975"/>
          <a:ext cx="9657143" cy="5180952"/>
        </a:xfrm>
        <a:prstGeom prst="rect">
          <a:avLst/>
        </a:prstGeom>
      </xdr:spPr>
    </xdr:pic>
    <xdr:clientData/>
  </xdr:twoCellAnchor>
  <xdr:twoCellAnchor editAs="oneCell">
    <xdr:from>
      <xdr:col>1</xdr:col>
      <xdr:colOff>581025</xdr:colOff>
      <xdr:row>42</xdr:row>
      <xdr:rowOff>161925</xdr:rowOff>
    </xdr:from>
    <xdr:to>
      <xdr:col>9</xdr:col>
      <xdr:colOff>189939</xdr:colOff>
      <xdr:row>56</xdr:row>
      <xdr:rowOff>171115</xdr:rowOff>
    </xdr:to>
    <xdr:pic>
      <xdr:nvPicPr>
        <xdr:cNvPr id="6" name="Рисунок 5">
          <a:extLst>
            <a:ext uri="{FF2B5EF4-FFF2-40B4-BE49-F238E27FC236}">
              <a16:creationId xmlns:a16="http://schemas.microsoft.com/office/drawing/2014/main" id="{F905A8BD-3896-4823-8A42-557B83E4E4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190625" y="8162925"/>
          <a:ext cx="4485714" cy="267619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1</xdr:row>
      <xdr:rowOff>85725</xdr:rowOff>
    </xdr:from>
    <xdr:to>
      <xdr:col>28</xdr:col>
      <xdr:colOff>523239</xdr:colOff>
      <xdr:row>29</xdr:row>
      <xdr:rowOff>76200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FFDE7B82-F733-4A03-8489-309833947E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276225"/>
          <a:ext cx="17477739" cy="532447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18</xdr:col>
      <xdr:colOff>47625</xdr:colOff>
      <xdr:row>58</xdr:row>
      <xdr:rowOff>9525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id="{6FC27873-1AC7-4D83-914A-EB230C6215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10410825" cy="5343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</sheetPr>
  <dimension ref="O30:O34"/>
  <sheetViews>
    <sheetView topLeftCell="A13" workbookViewId="0">
      <selection activeCell="R43" sqref="R42:R43"/>
    </sheetView>
  </sheetViews>
  <sheetFormatPr defaultRowHeight="15" x14ac:dyDescent="0.25"/>
  <sheetData>
    <row r="30" spans="15:15" x14ac:dyDescent="0.25">
      <c r="O30" s="7" t="s">
        <v>135</v>
      </c>
    </row>
    <row r="32" spans="15:15" x14ac:dyDescent="0.25">
      <c r="O32" t="s">
        <v>136</v>
      </c>
    </row>
    <row r="34" spans="15:15" x14ac:dyDescent="0.25">
      <c r="O34" t="s">
        <v>137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FF00"/>
  </sheetPr>
  <dimension ref="B3:N36"/>
  <sheetViews>
    <sheetView workbookViewId="0">
      <selection activeCell="N27" sqref="N27"/>
    </sheetView>
  </sheetViews>
  <sheetFormatPr defaultRowHeight="15" x14ac:dyDescent="0.25"/>
  <cols>
    <col min="2" max="2" width="41.7109375" customWidth="1"/>
    <col min="3" max="4" width="11.42578125" bestFit="1" customWidth="1"/>
    <col min="5" max="5" width="10" bestFit="1" customWidth="1"/>
    <col min="9" max="9" width="10" bestFit="1" customWidth="1"/>
    <col min="11" max="11" width="10" bestFit="1" customWidth="1"/>
    <col min="12" max="12" width="11.42578125" bestFit="1" customWidth="1"/>
    <col min="14" max="14" width="58.85546875" customWidth="1"/>
  </cols>
  <sheetData>
    <row r="3" spans="2:14" x14ac:dyDescent="0.25">
      <c r="D3" s="29" t="s">
        <v>12</v>
      </c>
      <c r="E3" s="29" t="s">
        <v>112</v>
      </c>
      <c r="F3" s="45" t="s">
        <v>14</v>
      </c>
      <c r="G3" s="45" t="s">
        <v>15</v>
      </c>
      <c r="H3" s="45" t="s">
        <v>16</v>
      </c>
      <c r="I3" s="45" t="s">
        <v>17</v>
      </c>
      <c r="J3" s="29"/>
      <c r="K3" s="45" t="s">
        <v>18</v>
      </c>
      <c r="L3" s="1"/>
    </row>
    <row r="4" spans="2:14" ht="30" x14ac:dyDescent="0.25">
      <c r="B4" t="s">
        <v>19</v>
      </c>
      <c r="D4" s="4" t="s">
        <v>20</v>
      </c>
      <c r="E4" s="4" t="s">
        <v>21</v>
      </c>
      <c r="F4" s="4" t="s">
        <v>22</v>
      </c>
      <c r="G4" s="4" t="s">
        <v>23</v>
      </c>
      <c r="H4" s="4" t="s">
        <v>24</v>
      </c>
      <c r="I4" s="4" t="s">
        <v>25</v>
      </c>
      <c r="J4" s="5" t="s">
        <v>26</v>
      </c>
      <c r="K4" s="2" t="s">
        <v>27</v>
      </c>
      <c r="L4" s="6" t="s">
        <v>28</v>
      </c>
      <c r="N4" s="26" t="s">
        <v>42</v>
      </c>
    </row>
    <row r="5" spans="2:14" x14ac:dyDescent="0.25">
      <c r="B5" s="7" t="s">
        <v>29</v>
      </c>
      <c r="C5" s="8"/>
      <c r="D5" s="3"/>
      <c r="E5" s="3"/>
      <c r="F5" s="3"/>
      <c r="G5" s="3"/>
      <c r="H5" s="3"/>
      <c r="I5" s="3"/>
      <c r="J5" s="3"/>
      <c r="K5" s="24"/>
      <c r="L5" s="3"/>
    </row>
    <row r="6" spans="2:14" x14ac:dyDescent="0.25">
      <c r="B6" s="9" t="s">
        <v>30</v>
      </c>
      <c r="C6" s="8"/>
      <c r="D6" s="135">
        <v>1164589.18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2">
        <v>0</v>
      </c>
      <c r="K6" s="11">
        <v>0</v>
      </c>
      <c r="L6" s="136">
        <f>SUM(D6:K6)</f>
        <v>1164589.18</v>
      </c>
      <c r="N6" t="s">
        <v>41</v>
      </c>
    </row>
    <row r="7" spans="2:14" x14ac:dyDescent="0.25">
      <c r="B7" s="9" t="s">
        <v>31</v>
      </c>
      <c r="C7" s="8"/>
      <c r="D7" s="11">
        <v>0</v>
      </c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12">
        <v>0</v>
      </c>
      <c r="K7" s="11">
        <v>0</v>
      </c>
      <c r="L7" s="14">
        <f t="shared" ref="L7:L8" si="0">SUM(D7:K7)</f>
        <v>0</v>
      </c>
    </row>
    <row r="8" spans="2:14" x14ac:dyDescent="0.25">
      <c r="B8" s="9" t="s">
        <v>32</v>
      </c>
      <c r="C8" s="8"/>
      <c r="D8" s="11">
        <v>0</v>
      </c>
      <c r="E8" s="15">
        <v>1952.51</v>
      </c>
      <c r="F8" s="15">
        <v>9045.39</v>
      </c>
      <c r="G8" s="16">
        <v>0</v>
      </c>
      <c r="H8" s="15">
        <v>45609.56</v>
      </c>
      <c r="I8" s="11">
        <v>0</v>
      </c>
      <c r="J8" s="17">
        <v>20.83</v>
      </c>
      <c r="K8" s="11">
        <v>0</v>
      </c>
      <c r="L8" s="13">
        <f t="shared" si="0"/>
        <v>56628.29</v>
      </c>
      <c r="N8" t="s">
        <v>43</v>
      </c>
    </row>
    <row r="9" spans="2:14" x14ac:dyDescent="0.25">
      <c r="C9" s="18"/>
      <c r="D9" s="19"/>
      <c r="E9" s="18"/>
      <c r="F9" s="18"/>
      <c r="G9" s="18"/>
      <c r="H9" s="18"/>
      <c r="I9" s="19"/>
      <c r="J9" s="19"/>
      <c r="K9" s="25"/>
      <c r="L9" s="22">
        <f>SUM(L6:L8)</f>
        <v>1221217.47</v>
      </c>
      <c r="N9" t="s">
        <v>106</v>
      </c>
    </row>
    <row r="10" spans="2:14" x14ac:dyDescent="0.25">
      <c r="B10" s="7" t="s">
        <v>33</v>
      </c>
      <c r="C10" s="18"/>
      <c r="D10" s="19"/>
      <c r="E10" s="18"/>
      <c r="F10" s="18"/>
      <c r="G10" s="18"/>
      <c r="H10" s="18"/>
      <c r="I10" s="19"/>
      <c r="J10" s="19"/>
      <c r="K10" s="25"/>
      <c r="L10" s="19"/>
    </row>
    <row r="11" spans="2:14" x14ac:dyDescent="0.25">
      <c r="B11" s="9" t="s">
        <v>34</v>
      </c>
      <c r="C11" s="18"/>
      <c r="D11" s="11">
        <v>0</v>
      </c>
      <c r="E11" s="16">
        <v>0</v>
      </c>
      <c r="F11" s="16">
        <v>0</v>
      </c>
      <c r="G11" s="16">
        <v>0</v>
      </c>
      <c r="H11" s="16">
        <v>0</v>
      </c>
      <c r="I11" s="11">
        <v>0</v>
      </c>
      <c r="J11" s="11">
        <v>0</v>
      </c>
      <c r="K11" s="11">
        <v>0</v>
      </c>
      <c r="L11" s="11">
        <f>SUM(D11:K11)</f>
        <v>0</v>
      </c>
    </row>
    <row r="12" spans="2:14" x14ac:dyDescent="0.25">
      <c r="B12" s="9" t="s">
        <v>35</v>
      </c>
      <c r="C12" s="18"/>
      <c r="D12" s="11">
        <v>0</v>
      </c>
      <c r="E12" s="16">
        <v>0</v>
      </c>
      <c r="F12" s="16">
        <v>0</v>
      </c>
      <c r="G12" s="16">
        <v>0</v>
      </c>
      <c r="H12" s="16">
        <v>0</v>
      </c>
      <c r="I12" s="11">
        <v>0</v>
      </c>
      <c r="J12" s="11">
        <v>0</v>
      </c>
      <c r="K12" s="11">
        <v>0</v>
      </c>
      <c r="L12" s="11">
        <f t="shared" ref="L12:L13" si="1">SUM(D12:K12)</f>
        <v>0</v>
      </c>
    </row>
    <row r="13" spans="2:14" x14ac:dyDescent="0.25">
      <c r="B13" s="9" t="s">
        <v>36</v>
      </c>
      <c r="C13" s="18"/>
      <c r="D13" s="11">
        <v>0</v>
      </c>
      <c r="E13" s="15">
        <v>436765.51</v>
      </c>
      <c r="F13" s="15">
        <v>9045.39</v>
      </c>
      <c r="G13" s="16">
        <v>0</v>
      </c>
      <c r="H13" s="15">
        <f>28706.55+16903.01</f>
        <v>45609.56</v>
      </c>
      <c r="I13" s="10">
        <v>584395.46</v>
      </c>
      <c r="J13" s="10">
        <v>20.83</v>
      </c>
      <c r="K13" s="10">
        <v>144316</v>
      </c>
      <c r="L13" s="10">
        <f t="shared" si="1"/>
        <v>1220152.75</v>
      </c>
      <c r="N13" t="s">
        <v>83</v>
      </c>
    </row>
    <row r="14" spans="2:14" x14ac:dyDescent="0.25">
      <c r="C14" s="18"/>
      <c r="D14" s="19"/>
      <c r="E14" s="19"/>
      <c r="F14" s="19"/>
      <c r="G14" s="19"/>
      <c r="H14" s="19"/>
      <c r="I14" s="19"/>
      <c r="J14" s="19"/>
      <c r="K14" s="19"/>
      <c r="L14" s="20">
        <f>SUM(L11:L13)</f>
        <v>1220152.75</v>
      </c>
      <c r="N14" t="s">
        <v>85</v>
      </c>
    </row>
    <row r="15" spans="2:14" x14ac:dyDescent="0.25">
      <c r="B15" s="9" t="s">
        <v>37</v>
      </c>
      <c r="C15" s="15">
        <v>0</v>
      </c>
      <c r="D15" s="19"/>
      <c r="E15" s="21"/>
      <c r="F15" s="21"/>
      <c r="G15" s="21"/>
      <c r="H15" s="21"/>
      <c r="I15" s="21"/>
      <c r="J15" s="19"/>
      <c r="K15" s="19"/>
      <c r="L15" s="19"/>
      <c r="N15" s="28" t="s">
        <v>84</v>
      </c>
    </row>
    <row r="16" spans="2:14" x14ac:dyDescent="0.25">
      <c r="B16" s="9" t="s">
        <v>38</v>
      </c>
      <c r="C16" s="15">
        <v>1221217.47</v>
      </c>
      <c r="D16" s="19"/>
      <c r="E16" s="19"/>
      <c r="F16" s="19"/>
      <c r="G16" s="19"/>
      <c r="H16" s="19"/>
      <c r="I16" s="19"/>
      <c r="J16" s="19"/>
      <c r="K16" s="19"/>
      <c r="L16" s="19"/>
      <c r="N16" s="28" t="s">
        <v>86</v>
      </c>
    </row>
    <row r="17" spans="2:14" ht="15.75" customHeight="1" x14ac:dyDescent="0.25">
      <c r="B17" s="9" t="s">
        <v>39</v>
      </c>
      <c r="C17" s="15">
        <v>1220152.75</v>
      </c>
      <c r="D17" s="19"/>
      <c r="E17" s="19"/>
      <c r="F17" s="19"/>
      <c r="G17" s="19"/>
      <c r="H17" s="19"/>
      <c r="I17" s="19"/>
      <c r="J17" s="19"/>
      <c r="K17" s="19"/>
      <c r="L17" s="19"/>
      <c r="N17" s="28" t="s">
        <v>87</v>
      </c>
    </row>
    <row r="18" spans="2:14" x14ac:dyDescent="0.25">
      <c r="B18" s="9" t="s">
        <v>40</v>
      </c>
      <c r="C18" s="34">
        <v>1064.72</v>
      </c>
      <c r="D18" s="19"/>
      <c r="E18" s="19"/>
      <c r="F18" s="19"/>
      <c r="G18" s="19"/>
      <c r="H18" s="19"/>
      <c r="I18" s="19"/>
      <c r="J18" s="19"/>
      <c r="K18" s="19"/>
      <c r="L18" s="134">
        <f>L9-L14</f>
        <v>1064.7199999999721</v>
      </c>
    </row>
    <row r="19" spans="2:14" x14ac:dyDescent="0.25">
      <c r="D19" s="23"/>
      <c r="E19" s="23"/>
      <c r="F19" s="23"/>
      <c r="G19" s="23"/>
      <c r="H19" s="23"/>
      <c r="I19" s="23"/>
      <c r="J19" s="23"/>
      <c r="K19" s="23"/>
      <c r="L19" s="23"/>
    </row>
    <row r="20" spans="2:14" x14ac:dyDescent="0.25">
      <c r="B20" s="44" t="s">
        <v>81</v>
      </c>
    </row>
    <row r="21" spans="2:14" x14ac:dyDescent="0.25">
      <c r="B21" s="44" t="s">
        <v>82</v>
      </c>
    </row>
    <row r="35" spans="14:14" x14ac:dyDescent="0.25">
      <c r="N35" s="219" t="s">
        <v>139</v>
      </c>
    </row>
    <row r="36" spans="14:14" x14ac:dyDescent="0.25">
      <c r="N36" s="219" t="s">
        <v>140</v>
      </c>
    </row>
  </sheetData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00FF"/>
  </sheetPr>
  <dimension ref="B1:H54"/>
  <sheetViews>
    <sheetView workbookViewId="0">
      <pane ySplit="2" topLeftCell="A12" activePane="bottomLeft" state="frozen"/>
      <selection pane="bottomLeft" activeCell="G19" sqref="G19"/>
    </sheetView>
  </sheetViews>
  <sheetFormatPr defaultRowHeight="15" x14ac:dyDescent="0.25"/>
  <cols>
    <col min="1" max="1" width="9.140625" style="55"/>
    <col min="2" max="2" width="9.140625" style="57"/>
    <col min="3" max="3" width="79.5703125" style="55" customWidth="1"/>
    <col min="4" max="4" width="12.42578125" style="55" customWidth="1"/>
    <col min="5" max="5" width="13.28515625" style="115" customWidth="1"/>
    <col min="6" max="6" width="53" style="55" bestFit="1" customWidth="1"/>
    <col min="7" max="7" width="13.7109375" style="56" customWidth="1"/>
    <col min="8" max="8" width="10" style="57" bestFit="1" customWidth="1"/>
    <col min="9" max="16384" width="9.140625" style="55"/>
  </cols>
  <sheetData>
    <row r="1" spans="2:8" ht="15.75" thickBot="1" x14ac:dyDescent="0.3"/>
    <row r="2" spans="2:8" s="51" customFormat="1" ht="60.75" thickBot="1" x14ac:dyDescent="0.3">
      <c r="B2" s="52" t="s">
        <v>100</v>
      </c>
      <c r="C2" s="53" t="s">
        <v>99</v>
      </c>
      <c r="D2" s="220" t="s">
        <v>97</v>
      </c>
      <c r="E2" s="54" t="s">
        <v>98</v>
      </c>
      <c r="F2" s="53" t="s">
        <v>42</v>
      </c>
      <c r="G2" s="61" t="s">
        <v>102</v>
      </c>
    </row>
    <row r="3" spans="2:8" ht="45" x14ac:dyDescent="0.25">
      <c r="B3" s="114" t="s">
        <v>24</v>
      </c>
      <c r="C3" s="93" t="s">
        <v>88</v>
      </c>
      <c r="D3" s="94">
        <v>44957</v>
      </c>
      <c r="E3" s="95">
        <v>1757.26</v>
      </c>
      <c r="F3" s="102" t="s">
        <v>83</v>
      </c>
      <c r="G3" s="96"/>
    </row>
    <row r="4" spans="2:8" ht="45" x14ac:dyDescent="0.25">
      <c r="B4" s="77" t="s">
        <v>16</v>
      </c>
      <c r="C4" s="78" t="s">
        <v>88</v>
      </c>
      <c r="D4" s="79">
        <v>44957</v>
      </c>
      <c r="E4" s="80">
        <v>1839.96</v>
      </c>
      <c r="F4" s="103" t="s">
        <v>83</v>
      </c>
      <c r="G4" s="81"/>
    </row>
    <row r="5" spans="2:8" ht="45" x14ac:dyDescent="0.25">
      <c r="B5" s="77"/>
      <c r="C5" s="78" t="s">
        <v>88</v>
      </c>
      <c r="D5" s="79">
        <v>44957</v>
      </c>
      <c r="E5" s="80">
        <v>714.16</v>
      </c>
      <c r="F5" s="103" t="s">
        <v>83</v>
      </c>
      <c r="G5" s="81"/>
    </row>
    <row r="6" spans="2:8" ht="45" x14ac:dyDescent="0.25">
      <c r="B6" s="77"/>
      <c r="C6" s="78" t="s">
        <v>88</v>
      </c>
      <c r="D6" s="79">
        <v>44957</v>
      </c>
      <c r="E6" s="80">
        <v>19661.16</v>
      </c>
      <c r="F6" s="103" t="s">
        <v>83</v>
      </c>
      <c r="G6" s="81"/>
    </row>
    <row r="7" spans="2:8" ht="45" x14ac:dyDescent="0.25">
      <c r="B7" s="77"/>
      <c r="C7" s="78" t="s">
        <v>88</v>
      </c>
      <c r="D7" s="79">
        <v>44957</v>
      </c>
      <c r="E7" s="80">
        <v>3996.9</v>
      </c>
      <c r="F7" s="103" t="s">
        <v>83</v>
      </c>
      <c r="G7" s="81"/>
    </row>
    <row r="8" spans="2:8" ht="45" x14ac:dyDescent="0.25">
      <c r="B8" s="77"/>
      <c r="C8" s="78" t="s">
        <v>88</v>
      </c>
      <c r="D8" s="79">
        <v>44957</v>
      </c>
      <c r="E8" s="80">
        <v>737.11</v>
      </c>
      <c r="F8" s="103" t="s">
        <v>83</v>
      </c>
      <c r="G8" s="81">
        <f>SUM(E3:E8)</f>
        <v>28706.550000000003</v>
      </c>
      <c r="H8" s="57" t="s">
        <v>0</v>
      </c>
    </row>
    <row r="9" spans="2:8" s="62" customFormat="1" ht="15.75" thickBot="1" x14ac:dyDescent="0.3">
      <c r="B9" s="82"/>
      <c r="C9" s="83" t="s">
        <v>89</v>
      </c>
      <c r="D9" s="84">
        <v>45221</v>
      </c>
      <c r="E9" s="97"/>
      <c r="F9" s="104"/>
      <c r="G9" s="98">
        <v>28706.55</v>
      </c>
      <c r="H9" s="57"/>
    </row>
    <row r="10" spans="2:8" ht="60" x14ac:dyDescent="0.25">
      <c r="B10" s="107" t="s">
        <v>21</v>
      </c>
      <c r="C10" s="66" t="s">
        <v>90</v>
      </c>
      <c r="D10" s="67">
        <v>44962</v>
      </c>
      <c r="E10" s="68">
        <v>23995.49</v>
      </c>
      <c r="F10" s="105" t="s">
        <v>84</v>
      </c>
      <c r="G10" s="69"/>
    </row>
    <row r="11" spans="2:8" ht="60" x14ac:dyDescent="0.25">
      <c r="B11" s="76" t="s">
        <v>13</v>
      </c>
      <c r="C11" s="60" t="s">
        <v>90</v>
      </c>
      <c r="D11" s="58">
        <v>44962</v>
      </c>
      <c r="E11" s="59">
        <v>1952.51</v>
      </c>
      <c r="F11" s="106" t="s">
        <v>84</v>
      </c>
      <c r="G11" s="70">
        <f>SUM(E10:E11)</f>
        <v>25948</v>
      </c>
      <c r="H11" s="57" t="s">
        <v>1</v>
      </c>
    </row>
    <row r="12" spans="2:8" ht="60" x14ac:dyDescent="0.25">
      <c r="B12" s="76"/>
      <c r="C12" s="60" t="s">
        <v>90</v>
      </c>
      <c r="D12" s="58">
        <v>45039</v>
      </c>
      <c r="E12" s="59">
        <v>195.25</v>
      </c>
      <c r="F12" s="106" t="s">
        <v>85</v>
      </c>
      <c r="G12" s="70"/>
    </row>
    <row r="13" spans="2:8" ht="60" x14ac:dyDescent="0.25">
      <c r="B13" s="76"/>
      <c r="C13" s="60" t="s">
        <v>90</v>
      </c>
      <c r="D13" s="58">
        <v>45039</v>
      </c>
      <c r="E13" s="59">
        <v>40595.870000000003</v>
      </c>
      <c r="F13" s="106" t="s">
        <v>85</v>
      </c>
      <c r="G13" s="70"/>
    </row>
    <row r="14" spans="2:8" ht="60" x14ac:dyDescent="0.25">
      <c r="B14" s="76"/>
      <c r="C14" s="60" t="s">
        <v>90</v>
      </c>
      <c r="D14" s="58">
        <v>45039</v>
      </c>
      <c r="E14" s="59">
        <v>204.43</v>
      </c>
      <c r="F14" s="106" t="s">
        <v>85</v>
      </c>
      <c r="G14" s="70"/>
    </row>
    <row r="15" spans="2:8" ht="60" x14ac:dyDescent="0.25">
      <c r="B15" s="76"/>
      <c r="C15" s="60" t="s">
        <v>90</v>
      </c>
      <c r="D15" s="58">
        <v>45039</v>
      </c>
      <c r="E15" s="59">
        <v>1952.51</v>
      </c>
      <c r="F15" s="106" t="s">
        <v>85</v>
      </c>
      <c r="G15" s="70"/>
    </row>
    <row r="16" spans="2:8" ht="60" x14ac:dyDescent="0.25">
      <c r="B16" s="76"/>
      <c r="C16" s="60" t="s">
        <v>90</v>
      </c>
      <c r="D16" s="58">
        <v>45039</v>
      </c>
      <c r="E16" s="59">
        <v>54370.49</v>
      </c>
      <c r="F16" s="106" t="s">
        <v>85</v>
      </c>
      <c r="G16" s="70"/>
    </row>
    <row r="17" spans="2:8" ht="60" x14ac:dyDescent="0.25">
      <c r="B17" s="76"/>
      <c r="C17" s="60" t="s">
        <v>90</v>
      </c>
      <c r="D17" s="58">
        <v>45039</v>
      </c>
      <c r="E17" s="59">
        <v>0.13</v>
      </c>
      <c r="F17" s="106" t="s">
        <v>85</v>
      </c>
      <c r="G17" s="70"/>
    </row>
    <row r="18" spans="2:8" ht="60" x14ac:dyDescent="0.25">
      <c r="B18" s="76"/>
      <c r="C18" s="60" t="s">
        <v>90</v>
      </c>
      <c r="D18" s="58">
        <v>45039</v>
      </c>
      <c r="E18" s="59">
        <v>1552.83</v>
      </c>
      <c r="F18" s="106" t="s">
        <v>85</v>
      </c>
      <c r="G18" s="70"/>
    </row>
    <row r="19" spans="2:8" ht="60" x14ac:dyDescent="0.25">
      <c r="B19" s="76"/>
      <c r="C19" s="60" t="s">
        <v>90</v>
      </c>
      <c r="D19" s="58">
        <v>45044</v>
      </c>
      <c r="E19" s="59">
        <v>40513</v>
      </c>
      <c r="F19" s="106" t="s">
        <v>91</v>
      </c>
      <c r="G19" s="70">
        <f>SUM(E12:E19)</f>
        <v>139384.51</v>
      </c>
      <c r="H19" s="57" t="s">
        <v>5</v>
      </c>
    </row>
    <row r="20" spans="2:8" ht="60" x14ac:dyDescent="0.25">
      <c r="B20" s="76"/>
      <c r="C20" s="60" t="s">
        <v>90</v>
      </c>
      <c r="D20" s="58">
        <v>45075</v>
      </c>
      <c r="E20" s="59">
        <v>75125.649999999994</v>
      </c>
      <c r="F20" s="106" t="s">
        <v>91</v>
      </c>
      <c r="G20" s="70"/>
    </row>
    <row r="21" spans="2:8" ht="60" x14ac:dyDescent="0.25">
      <c r="B21" s="76"/>
      <c r="C21" s="60" t="s">
        <v>90</v>
      </c>
      <c r="D21" s="58">
        <v>45075</v>
      </c>
      <c r="E21" s="59">
        <v>503.35</v>
      </c>
      <c r="F21" s="106" t="s">
        <v>91</v>
      </c>
      <c r="G21" s="70">
        <f>SUM(E20:E21)</f>
        <v>75629</v>
      </c>
      <c r="H21" s="57" t="s">
        <v>103</v>
      </c>
    </row>
    <row r="22" spans="2:8" ht="60" x14ac:dyDescent="0.25">
      <c r="B22" s="76"/>
      <c r="C22" s="60" t="s">
        <v>90</v>
      </c>
      <c r="D22" s="58">
        <v>45105</v>
      </c>
      <c r="E22" s="59">
        <v>894.6</v>
      </c>
      <c r="F22" s="106" t="s">
        <v>91</v>
      </c>
      <c r="G22" s="70"/>
    </row>
    <row r="23" spans="2:8" ht="60" x14ac:dyDescent="0.25">
      <c r="B23" s="76"/>
      <c r="C23" s="60" t="s">
        <v>90</v>
      </c>
      <c r="D23" s="58">
        <v>45105</v>
      </c>
      <c r="E23" s="59">
        <v>62128.4</v>
      </c>
      <c r="F23" s="106" t="s">
        <v>91</v>
      </c>
      <c r="G23" s="70">
        <f>SUM(E22:E23)</f>
        <v>63023</v>
      </c>
      <c r="H23" s="57" t="s">
        <v>6</v>
      </c>
    </row>
    <row r="24" spans="2:8" ht="60" x14ac:dyDescent="0.25">
      <c r="B24" s="76"/>
      <c r="C24" s="60" t="s">
        <v>90</v>
      </c>
      <c r="D24" s="58">
        <v>45130</v>
      </c>
      <c r="E24" s="59">
        <v>1</v>
      </c>
      <c r="F24" s="106" t="s">
        <v>85</v>
      </c>
      <c r="G24" s="70"/>
    </row>
    <row r="25" spans="2:8" ht="60" x14ac:dyDescent="0.25">
      <c r="B25" s="76"/>
      <c r="C25" s="60" t="s">
        <v>90</v>
      </c>
      <c r="D25" s="58">
        <v>45130</v>
      </c>
      <c r="E25" s="59">
        <v>1063.3499999999999</v>
      </c>
      <c r="F25" s="106" t="s">
        <v>86</v>
      </c>
      <c r="G25" s="70"/>
    </row>
    <row r="26" spans="2:8" ht="60" x14ac:dyDescent="0.25">
      <c r="B26" s="76"/>
      <c r="C26" s="60" t="s">
        <v>90</v>
      </c>
      <c r="D26" s="58">
        <v>45132</v>
      </c>
      <c r="E26" s="59">
        <v>60771.65</v>
      </c>
      <c r="F26" s="106" t="s">
        <v>86</v>
      </c>
      <c r="G26" s="70">
        <f>SUM(E24:E26)</f>
        <v>61836</v>
      </c>
      <c r="H26" s="57" t="s">
        <v>7</v>
      </c>
    </row>
    <row r="27" spans="2:8" ht="60" x14ac:dyDescent="0.25">
      <c r="B27" s="76"/>
      <c r="C27" s="60" t="s">
        <v>90</v>
      </c>
      <c r="D27" s="58">
        <v>45162</v>
      </c>
      <c r="E27" s="59">
        <v>1064.72</v>
      </c>
      <c r="F27" s="106" t="s">
        <v>86</v>
      </c>
      <c r="G27" s="70"/>
    </row>
    <row r="28" spans="2:8" ht="60" x14ac:dyDescent="0.25">
      <c r="B28" s="76"/>
      <c r="C28" s="60" t="s">
        <v>90</v>
      </c>
      <c r="D28" s="58">
        <v>45163</v>
      </c>
      <c r="E28" s="59">
        <v>46625.279999999999</v>
      </c>
      <c r="F28" s="106" t="s">
        <v>86</v>
      </c>
      <c r="G28" s="70">
        <f>SUM(E27:E28)</f>
        <v>47690</v>
      </c>
      <c r="H28" s="57" t="s">
        <v>8</v>
      </c>
    </row>
    <row r="29" spans="2:8" ht="60" x14ac:dyDescent="0.25">
      <c r="B29" s="76"/>
      <c r="C29" s="60" t="s">
        <v>90</v>
      </c>
      <c r="D29" s="58">
        <v>45193</v>
      </c>
      <c r="E29" s="59">
        <v>1064.72</v>
      </c>
      <c r="F29" s="106" t="s">
        <v>86</v>
      </c>
      <c r="G29" s="70"/>
    </row>
    <row r="30" spans="2:8" ht="60" x14ac:dyDescent="0.25">
      <c r="B30" s="76"/>
      <c r="C30" s="60" t="s">
        <v>90</v>
      </c>
      <c r="D30" s="58">
        <v>45194</v>
      </c>
      <c r="E30" s="59">
        <v>22190.28</v>
      </c>
      <c r="F30" s="106" t="s">
        <v>86</v>
      </c>
      <c r="G30" s="70">
        <f>SUM(E29:E30)</f>
        <v>23255</v>
      </c>
      <c r="H30" s="130" t="s">
        <v>9</v>
      </c>
    </row>
    <row r="31" spans="2:8" s="62" customFormat="1" ht="15.75" thickBot="1" x14ac:dyDescent="0.3">
      <c r="B31" s="108"/>
      <c r="C31" s="71" t="s">
        <v>89</v>
      </c>
      <c r="D31" s="72">
        <v>45221</v>
      </c>
      <c r="E31" s="73"/>
      <c r="F31" s="101"/>
      <c r="G31" s="74">
        <v>436765.51</v>
      </c>
      <c r="H31" s="57"/>
    </row>
    <row r="32" spans="2:8" ht="75" x14ac:dyDescent="0.25">
      <c r="B32" s="114" t="s">
        <v>22</v>
      </c>
      <c r="C32" s="93" t="s">
        <v>92</v>
      </c>
      <c r="D32" s="94">
        <v>44980</v>
      </c>
      <c r="E32" s="95">
        <v>9045.39</v>
      </c>
      <c r="F32" s="102" t="s">
        <v>86</v>
      </c>
      <c r="G32" s="96">
        <f>SUM(E32)</f>
        <v>9045.39</v>
      </c>
      <c r="H32" s="57" t="s">
        <v>1</v>
      </c>
    </row>
    <row r="33" spans="2:8" s="62" customFormat="1" ht="15.75" thickBot="1" x14ac:dyDescent="0.3">
      <c r="B33" s="82" t="s">
        <v>45</v>
      </c>
      <c r="C33" s="83" t="s">
        <v>89</v>
      </c>
      <c r="D33" s="84">
        <v>45221</v>
      </c>
      <c r="E33" s="97"/>
      <c r="F33" s="104"/>
      <c r="G33" s="98">
        <v>9045.39</v>
      </c>
      <c r="H33" s="57"/>
    </row>
    <row r="34" spans="2:8" ht="45" x14ac:dyDescent="0.25">
      <c r="B34" s="107" t="s">
        <v>24</v>
      </c>
      <c r="C34" s="66" t="s">
        <v>93</v>
      </c>
      <c r="D34" s="67">
        <v>44980</v>
      </c>
      <c r="E34" s="68">
        <v>16902.61</v>
      </c>
      <c r="F34" s="105" t="s">
        <v>86</v>
      </c>
      <c r="G34" s="69">
        <v>16902.61</v>
      </c>
      <c r="H34" s="57" t="s">
        <v>1</v>
      </c>
    </row>
    <row r="35" spans="2:8" ht="45" x14ac:dyDescent="0.25">
      <c r="B35" s="76" t="s">
        <v>16</v>
      </c>
      <c r="C35" s="60" t="s">
        <v>93</v>
      </c>
      <c r="D35" s="58">
        <v>45010</v>
      </c>
      <c r="E35" s="59">
        <v>0.4</v>
      </c>
      <c r="F35" s="106" t="s">
        <v>86</v>
      </c>
      <c r="G35" s="70">
        <f>SUM(E35)</f>
        <v>0.4</v>
      </c>
      <c r="H35" s="57" t="s">
        <v>4</v>
      </c>
    </row>
    <row r="36" spans="2:8" s="62" customFormat="1" ht="15.75" thickBot="1" x14ac:dyDescent="0.3">
      <c r="B36" s="108"/>
      <c r="C36" s="71" t="s">
        <v>89</v>
      </c>
      <c r="D36" s="72">
        <v>45221</v>
      </c>
      <c r="E36" s="73"/>
      <c r="F36" s="101"/>
      <c r="G36" s="74">
        <v>16903.009999999998</v>
      </c>
      <c r="H36" s="57"/>
    </row>
    <row r="37" spans="2:8" ht="30" x14ac:dyDescent="0.25">
      <c r="B37" s="114" t="s">
        <v>101</v>
      </c>
      <c r="C37" s="93" t="s">
        <v>94</v>
      </c>
      <c r="D37" s="94">
        <v>45014</v>
      </c>
      <c r="E37" s="95">
        <v>65460</v>
      </c>
      <c r="F37" s="102" t="s">
        <v>83</v>
      </c>
      <c r="G37" s="96">
        <v>65460</v>
      </c>
      <c r="H37" s="57" t="s">
        <v>4</v>
      </c>
    </row>
    <row r="38" spans="2:8" ht="30" x14ac:dyDescent="0.25">
      <c r="B38" s="77" t="s">
        <v>18</v>
      </c>
      <c r="C38" s="78" t="s">
        <v>94</v>
      </c>
      <c r="D38" s="79">
        <v>45044</v>
      </c>
      <c r="E38" s="80">
        <v>24073</v>
      </c>
      <c r="F38" s="103" t="s">
        <v>91</v>
      </c>
      <c r="G38" s="81">
        <f>SUM(E38)</f>
        <v>24073</v>
      </c>
      <c r="H38" s="57" t="s">
        <v>5</v>
      </c>
    </row>
    <row r="39" spans="2:8" ht="30" x14ac:dyDescent="0.25">
      <c r="B39" s="77"/>
      <c r="C39" s="78" t="s">
        <v>94</v>
      </c>
      <c r="D39" s="79">
        <v>45135</v>
      </c>
      <c r="E39" s="80">
        <v>54783</v>
      </c>
      <c r="F39" s="103" t="s">
        <v>91</v>
      </c>
      <c r="G39" s="81">
        <f>SUM(E39)</f>
        <v>54783</v>
      </c>
      <c r="H39" s="57" t="s">
        <v>7</v>
      </c>
    </row>
    <row r="40" spans="2:8" s="62" customFormat="1" ht="15.75" thickBot="1" x14ac:dyDescent="0.3">
      <c r="B40" s="82"/>
      <c r="C40" s="83" t="s">
        <v>89</v>
      </c>
      <c r="D40" s="84">
        <v>45221</v>
      </c>
      <c r="E40" s="97"/>
      <c r="F40" s="104"/>
      <c r="G40" s="98">
        <v>144316</v>
      </c>
      <c r="H40" s="57"/>
    </row>
    <row r="41" spans="2:8" ht="45" x14ac:dyDescent="0.25">
      <c r="B41" s="107" t="s">
        <v>26</v>
      </c>
      <c r="C41" s="66" t="s">
        <v>95</v>
      </c>
      <c r="D41" s="67">
        <v>45024</v>
      </c>
      <c r="E41" s="68">
        <v>12.85</v>
      </c>
      <c r="F41" s="105" t="s">
        <v>87</v>
      </c>
      <c r="G41" s="69"/>
    </row>
    <row r="42" spans="2:8" ht="45" x14ac:dyDescent="0.25">
      <c r="B42" s="76"/>
      <c r="C42" s="60" t="s">
        <v>95</v>
      </c>
      <c r="D42" s="58">
        <v>45024</v>
      </c>
      <c r="E42" s="59">
        <v>7.98</v>
      </c>
      <c r="F42" s="106" t="s">
        <v>87</v>
      </c>
      <c r="G42" s="70">
        <f>SUM(E41:E42)</f>
        <v>20.83</v>
      </c>
      <c r="H42" s="57" t="s">
        <v>5</v>
      </c>
    </row>
    <row r="43" spans="2:8" s="62" customFormat="1" ht="15.75" thickBot="1" x14ac:dyDescent="0.3">
      <c r="B43" s="108"/>
      <c r="C43" s="71" t="s">
        <v>89</v>
      </c>
      <c r="D43" s="72">
        <v>45221</v>
      </c>
      <c r="E43" s="73"/>
      <c r="F43" s="101"/>
      <c r="G43" s="74">
        <v>20.83</v>
      </c>
      <c r="H43" s="57"/>
    </row>
    <row r="44" spans="2:8" ht="30" x14ac:dyDescent="0.25">
      <c r="B44" s="114" t="s">
        <v>25</v>
      </c>
      <c r="C44" s="93" t="s">
        <v>96</v>
      </c>
      <c r="D44" s="94">
        <v>45039</v>
      </c>
      <c r="E44" s="95">
        <v>0.4</v>
      </c>
      <c r="F44" s="102" t="s">
        <v>85</v>
      </c>
      <c r="G44" s="96"/>
    </row>
    <row r="45" spans="2:8" ht="30" x14ac:dyDescent="0.25">
      <c r="B45" s="77" t="s">
        <v>17</v>
      </c>
      <c r="C45" s="78" t="s">
        <v>96</v>
      </c>
      <c r="D45" s="79">
        <v>45039</v>
      </c>
      <c r="E45" s="80">
        <v>86289.78</v>
      </c>
      <c r="F45" s="103" t="s">
        <v>85</v>
      </c>
      <c r="G45" s="81"/>
    </row>
    <row r="46" spans="2:8" ht="30" x14ac:dyDescent="0.25">
      <c r="B46" s="77"/>
      <c r="C46" s="78" t="s">
        <v>96</v>
      </c>
      <c r="D46" s="79">
        <v>45039</v>
      </c>
      <c r="E46" s="80">
        <v>65600</v>
      </c>
      <c r="F46" s="103" t="s">
        <v>85</v>
      </c>
      <c r="G46" s="81"/>
    </row>
    <row r="47" spans="2:8" ht="30" x14ac:dyDescent="0.25">
      <c r="B47" s="77"/>
      <c r="C47" s="78" t="s">
        <v>96</v>
      </c>
      <c r="D47" s="79">
        <v>45039</v>
      </c>
      <c r="E47" s="80">
        <v>0.27</v>
      </c>
      <c r="F47" s="103" t="s">
        <v>85</v>
      </c>
      <c r="G47" s="81"/>
    </row>
    <row r="48" spans="2:8" ht="30" x14ac:dyDescent="0.25">
      <c r="B48" s="77"/>
      <c r="C48" s="78" t="s">
        <v>96</v>
      </c>
      <c r="D48" s="79">
        <v>45044</v>
      </c>
      <c r="E48" s="80">
        <v>69910.649999999994</v>
      </c>
      <c r="F48" s="103" t="s">
        <v>85</v>
      </c>
      <c r="G48" s="81">
        <f>SUM(E44:E48)</f>
        <v>221801.09999999998</v>
      </c>
      <c r="H48" s="57" t="s">
        <v>5</v>
      </c>
    </row>
    <row r="49" spans="2:8" ht="30" x14ac:dyDescent="0.25">
      <c r="B49" s="77"/>
      <c r="C49" s="78" t="s">
        <v>96</v>
      </c>
      <c r="D49" s="79">
        <v>45075</v>
      </c>
      <c r="E49" s="80">
        <v>56979.75</v>
      </c>
      <c r="F49" s="103" t="s">
        <v>91</v>
      </c>
      <c r="G49" s="81">
        <f>SUM(E49)</f>
        <v>56979.75</v>
      </c>
      <c r="H49" s="57" t="s">
        <v>103</v>
      </c>
    </row>
    <row r="50" spans="2:8" ht="30" x14ac:dyDescent="0.25">
      <c r="B50" s="77"/>
      <c r="C50" s="78" t="s">
        <v>96</v>
      </c>
      <c r="D50" s="79">
        <v>45105</v>
      </c>
      <c r="E50" s="80">
        <v>101807.25</v>
      </c>
      <c r="F50" s="103" t="s">
        <v>91</v>
      </c>
      <c r="G50" s="81">
        <f>SUM(E50)</f>
        <v>101807.25</v>
      </c>
      <c r="H50" s="57" t="s">
        <v>6</v>
      </c>
    </row>
    <row r="51" spans="2:8" ht="30" x14ac:dyDescent="0.25">
      <c r="B51" s="77"/>
      <c r="C51" s="78" t="s">
        <v>96</v>
      </c>
      <c r="D51" s="79">
        <v>45135</v>
      </c>
      <c r="E51" s="80">
        <v>83414.63</v>
      </c>
      <c r="F51" s="103" t="s">
        <v>85</v>
      </c>
      <c r="G51" s="81">
        <f>SUM(E51)</f>
        <v>83414.63</v>
      </c>
      <c r="H51" s="57" t="s">
        <v>7</v>
      </c>
    </row>
    <row r="52" spans="2:8" ht="30" x14ac:dyDescent="0.25">
      <c r="B52" s="77"/>
      <c r="C52" s="78" t="s">
        <v>96</v>
      </c>
      <c r="D52" s="79">
        <v>45166</v>
      </c>
      <c r="E52" s="80">
        <v>79195.039999999994</v>
      </c>
      <c r="F52" s="103" t="s">
        <v>91</v>
      </c>
      <c r="G52" s="81">
        <f>SUM(E52)</f>
        <v>79195.039999999994</v>
      </c>
      <c r="H52" s="57" t="s">
        <v>8</v>
      </c>
    </row>
    <row r="53" spans="2:8" ht="30" x14ac:dyDescent="0.25">
      <c r="B53" s="77"/>
      <c r="C53" s="78" t="s">
        <v>96</v>
      </c>
      <c r="D53" s="79">
        <v>45197</v>
      </c>
      <c r="E53" s="80">
        <v>41197.69</v>
      </c>
      <c r="F53" s="103" t="s">
        <v>91</v>
      </c>
      <c r="G53" s="81">
        <f>SUM(E53)</f>
        <v>41197.69</v>
      </c>
      <c r="H53" s="57" t="s">
        <v>9</v>
      </c>
    </row>
    <row r="54" spans="2:8" s="62" customFormat="1" ht="15.75" thickBot="1" x14ac:dyDescent="0.3">
      <c r="B54" s="82"/>
      <c r="C54" s="83" t="s">
        <v>89</v>
      </c>
      <c r="D54" s="84">
        <v>45221</v>
      </c>
      <c r="E54" s="97"/>
      <c r="F54" s="104"/>
      <c r="G54" s="98">
        <v>584395.46</v>
      </c>
      <c r="H54" s="57"/>
    </row>
  </sheetData>
  <sortState ref="A44:M53">
    <sortCondition ref="D44:D53"/>
  </sortState>
  <phoneticPr fontId="12" type="noConversion"/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00FF"/>
  </sheetPr>
  <dimension ref="B1:I30"/>
  <sheetViews>
    <sheetView topLeftCell="A16" workbookViewId="0">
      <selection activeCell="G6" sqref="G6"/>
    </sheetView>
  </sheetViews>
  <sheetFormatPr defaultColWidth="43.28515625" defaultRowHeight="15" x14ac:dyDescent="0.25"/>
  <cols>
    <col min="1" max="1" width="9.140625" style="55" customWidth="1"/>
    <col min="2" max="2" width="9.140625" style="57" customWidth="1"/>
    <col min="3" max="3" width="79.5703125" style="55" customWidth="1"/>
    <col min="4" max="4" width="12.42578125" style="55" customWidth="1"/>
    <col min="5" max="5" width="13.28515625" style="115" customWidth="1"/>
    <col min="6" max="6" width="53" style="55" customWidth="1"/>
    <col min="7" max="7" width="13.7109375" style="56" customWidth="1"/>
    <col min="8" max="8" width="10" style="29" bestFit="1" customWidth="1"/>
    <col min="9" max="16384" width="43.28515625" style="55"/>
  </cols>
  <sheetData>
    <row r="1" spans="2:9" ht="15.75" thickBot="1" x14ac:dyDescent="0.3"/>
    <row r="2" spans="2:9" s="51" customFormat="1" ht="60.75" thickBot="1" x14ac:dyDescent="0.3">
      <c r="B2" s="52" t="s">
        <v>100</v>
      </c>
      <c r="C2" s="53" t="s">
        <v>99</v>
      </c>
      <c r="D2" s="220" t="s">
        <v>97</v>
      </c>
      <c r="E2" s="54" t="s">
        <v>98</v>
      </c>
      <c r="F2" s="53" t="s">
        <v>42</v>
      </c>
      <c r="G2" s="61" t="s">
        <v>102</v>
      </c>
      <c r="H2" s="50"/>
    </row>
    <row r="3" spans="2:9" s="51" customFormat="1" ht="30" x14ac:dyDescent="0.25">
      <c r="B3" s="125" t="s">
        <v>2</v>
      </c>
      <c r="C3" s="124" t="s">
        <v>104</v>
      </c>
      <c r="D3" s="86">
        <v>44957</v>
      </c>
      <c r="E3" s="116">
        <v>25948</v>
      </c>
      <c r="F3" s="85" t="s">
        <v>41</v>
      </c>
      <c r="G3" s="87">
        <f t="shared" ref="G3:G11" si="0">SUM(E3)</f>
        <v>25948</v>
      </c>
      <c r="H3" s="50" t="s">
        <v>0</v>
      </c>
    </row>
    <row r="4" spans="2:9" s="51" customFormat="1" ht="30" x14ac:dyDescent="0.25">
      <c r="B4" s="126" t="s">
        <v>12</v>
      </c>
      <c r="C4" s="123" t="s">
        <v>104</v>
      </c>
      <c r="D4" s="89">
        <v>44984</v>
      </c>
      <c r="E4" s="117">
        <v>121923.4</v>
      </c>
      <c r="F4" s="88" t="s">
        <v>41</v>
      </c>
      <c r="G4" s="90">
        <f t="shared" si="0"/>
        <v>121923.4</v>
      </c>
      <c r="H4" s="50" t="s">
        <v>1</v>
      </c>
    </row>
    <row r="5" spans="2:9" s="51" customFormat="1" ht="30" x14ac:dyDescent="0.25">
      <c r="B5" s="126"/>
      <c r="C5" s="123" t="s">
        <v>104</v>
      </c>
      <c r="D5" s="89">
        <v>45012</v>
      </c>
      <c r="E5" s="117">
        <v>192346.05</v>
      </c>
      <c r="F5" s="88" t="s">
        <v>41</v>
      </c>
      <c r="G5" s="90">
        <f t="shared" si="0"/>
        <v>192346.05</v>
      </c>
      <c r="H5" s="50" t="s">
        <v>4</v>
      </c>
    </row>
    <row r="6" spans="2:9" s="51" customFormat="1" ht="30" x14ac:dyDescent="0.25">
      <c r="B6" s="126"/>
      <c r="C6" s="123" t="s">
        <v>104</v>
      </c>
      <c r="D6" s="89">
        <v>45042</v>
      </c>
      <c r="E6" s="117">
        <v>135000</v>
      </c>
      <c r="F6" s="88" t="s">
        <v>41</v>
      </c>
      <c r="G6" s="90">
        <f t="shared" si="0"/>
        <v>135000</v>
      </c>
      <c r="H6" s="50" t="s">
        <v>5</v>
      </c>
    </row>
    <row r="7" spans="2:9" s="51" customFormat="1" ht="30" x14ac:dyDescent="0.25">
      <c r="B7" s="126"/>
      <c r="C7" s="123" t="s">
        <v>104</v>
      </c>
      <c r="D7" s="89">
        <v>45071</v>
      </c>
      <c r="E7" s="117">
        <v>133000</v>
      </c>
      <c r="F7" s="88" t="s">
        <v>41</v>
      </c>
      <c r="G7" s="90">
        <f t="shared" si="0"/>
        <v>133000</v>
      </c>
      <c r="H7" s="50" t="s">
        <v>103</v>
      </c>
    </row>
    <row r="8" spans="2:9" s="51" customFormat="1" ht="30" x14ac:dyDescent="0.25">
      <c r="B8" s="126"/>
      <c r="C8" s="123" t="s">
        <v>104</v>
      </c>
      <c r="D8" s="89">
        <v>45103</v>
      </c>
      <c r="E8" s="117">
        <v>165000</v>
      </c>
      <c r="F8" s="88" t="s">
        <v>41</v>
      </c>
      <c r="G8" s="90">
        <f t="shared" si="0"/>
        <v>165000</v>
      </c>
      <c r="H8" s="50" t="s">
        <v>6</v>
      </c>
    </row>
    <row r="9" spans="2:9" s="51" customFormat="1" ht="30" x14ac:dyDescent="0.25">
      <c r="B9" s="126"/>
      <c r="C9" s="123" t="s">
        <v>104</v>
      </c>
      <c r="D9" s="89">
        <v>45132</v>
      </c>
      <c r="E9" s="117">
        <v>200034</v>
      </c>
      <c r="F9" s="88" t="s">
        <v>41</v>
      </c>
      <c r="G9" s="90">
        <f t="shared" si="0"/>
        <v>200034</v>
      </c>
      <c r="H9" s="50" t="s">
        <v>7</v>
      </c>
    </row>
    <row r="10" spans="2:9" s="51" customFormat="1" ht="30" x14ac:dyDescent="0.25">
      <c r="B10" s="126"/>
      <c r="C10" s="123" t="s">
        <v>104</v>
      </c>
      <c r="D10" s="89">
        <v>45163</v>
      </c>
      <c r="E10" s="117">
        <v>126885.04</v>
      </c>
      <c r="F10" s="88" t="s">
        <v>41</v>
      </c>
      <c r="G10" s="90">
        <f t="shared" si="0"/>
        <v>126885.04</v>
      </c>
      <c r="H10" s="50" t="s">
        <v>8</v>
      </c>
    </row>
    <row r="11" spans="2:9" s="51" customFormat="1" ht="30" x14ac:dyDescent="0.25">
      <c r="B11" s="126"/>
      <c r="C11" s="123" t="s">
        <v>104</v>
      </c>
      <c r="D11" s="89">
        <v>45194</v>
      </c>
      <c r="E11" s="117">
        <v>64452.69</v>
      </c>
      <c r="F11" s="88" t="s">
        <v>41</v>
      </c>
      <c r="G11" s="90">
        <f t="shared" si="0"/>
        <v>64452.69</v>
      </c>
      <c r="H11" s="50" t="s">
        <v>9</v>
      </c>
    </row>
    <row r="12" spans="2:9" s="51" customFormat="1" ht="15.75" thickBot="1" x14ac:dyDescent="0.3">
      <c r="B12" s="127"/>
      <c r="C12" s="128" t="s">
        <v>105</v>
      </c>
      <c r="D12" s="91">
        <v>45221</v>
      </c>
      <c r="E12" s="129"/>
      <c r="F12" s="99"/>
      <c r="G12" s="92">
        <v>1164589.18</v>
      </c>
      <c r="H12" s="50"/>
    </row>
    <row r="13" spans="2:9" ht="60" x14ac:dyDescent="0.25">
      <c r="B13" s="76" t="s">
        <v>21</v>
      </c>
      <c r="C13" s="63" t="s">
        <v>90</v>
      </c>
      <c r="D13" s="64">
        <v>44955</v>
      </c>
      <c r="E13" s="65">
        <v>1952.51</v>
      </c>
      <c r="F13" s="100" t="s">
        <v>43</v>
      </c>
      <c r="G13" s="75">
        <v>1952.51</v>
      </c>
      <c r="H13" s="29" t="s">
        <v>0</v>
      </c>
    </row>
    <row r="14" spans="2:9" s="62" customFormat="1" ht="15.75" thickBot="1" x14ac:dyDescent="0.3">
      <c r="B14" s="76" t="s">
        <v>13</v>
      </c>
      <c r="C14" s="109" t="s">
        <v>89</v>
      </c>
      <c r="D14" s="110">
        <v>45221</v>
      </c>
      <c r="E14" s="111"/>
      <c r="F14" s="112"/>
      <c r="G14" s="113">
        <v>1952.51</v>
      </c>
      <c r="H14" s="29"/>
      <c r="I14" s="55"/>
    </row>
    <row r="15" spans="2:9" ht="75" x14ac:dyDescent="0.25">
      <c r="B15" s="114" t="s">
        <v>22</v>
      </c>
      <c r="C15" s="93" t="s">
        <v>92</v>
      </c>
      <c r="D15" s="94">
        <v>44955</v>
      </c>
      <c r="E15" s="95">
        <v>2044.39</v>
      </c>
      <c r="F15" s="102" t="s">
        <v>43</v>
      </c>
      <c r="G15" s="96"/>
    </row>
    <row r="16" spans="2:9" ht="75" x14ac:dyDescent="0.25">
      <c r="B16" s="77" t="s">
        <v>45</v>
      </c>
      <c r="C16" s="78" t="s">
        <v>92</v>
      </c>
      <c r="D16" s="79">
        <v>44957</v>
      </c>
      <c r="E16" s="80">
        <v>7001</v>
      </c>
      <c r="F16" s="103" t="s">
        <v>43</v>
      </c>
      <c r="G16" s="81">
        <f>SUM(E15:E16)</f>
        <v>9045.39</v>
      </c>
      <c r="H16" s="29" t="s">
        <v>0</v>
      </c>
    </row>
    <row r="17" spans="2:8" s="62" customFormat="1" ht="15.75" thickBot="1" x14ac:dyDescent="0.3">
      <c r="B17" s="77"/>
      <c r="C17" s="118" t="s">
        <v>89</v>
      </c>
      <c r="D17" s="119">
        <v>45221</v>
      </c>
      <c r="E17" s="120"/>
      <c r="F17" s="121"/>
      <c r="G17" s="122">
        <v>9045.39</v>
      </c>
      <c r="H17" s="29"/>
    </row>
    <row r="18" spans="2:8" ht="45" x14ac:dyDescent="0.25">
      <c r="B18" s="107" t="s">
        <v>24</v>
      </c>
      <c r="C18" s="66" t="s">
        <v>93</v>
      </c>
      <c r="D18" s="67">
        <v>44957</v>
      </c>
      <c r="E18" s="68">
        <v>19661.16</v>
      </c>
      <c r="F18" s="105" t="s">
        <v>43</v>
      </c>
      <c r="G18" s="69"/>
    </row>
    <row r="19" spans="2:8" ht="45" x14ac:dyDescent="0.25">
      <c r="B19" s="76" t="s">
        <v>16</v>
      </c>
      <c r="C19" s="60" t="s">
        <v>93</v>
      </c>
      <c r="D19" s="58">
        <v>44957</v>
      </c>
      <c r="E19" s="59">
        <v>25948</v>
      </c>
      <c r="F19" s="106" t="s">
        <v>43</v>
      </c>
      <c r="G19" s="70">
        <f>SUM(E18:E19)</f>
        <v>45609.16</v>
      </c>
      <c r="H19" s="29" t="s">
        <v>0</v>
      </c>
    </row>
    <row r="20" spans="2:8" ht="45" x14ac:dyDescent="0.25">
      <c r="B20" s="76"/>
      <c r="C20" s="60" t="s">
        <v>93</v>
      </c>
      <c r="D20" s="58">
        <v>45039</v>
      </c>
      <c r="E20" s="59">
        <v>0.4</v>
      </c>
      <c r="F20" s="106" t="s">
        <v>106</v>
      </c>
      <c r="G20" s="70">
        <f>SUM(E20)</f>
        <v>0.4</v>
      </c>
      <c r="H20" s="29" t="s">
        <v>5</v>
      </c>
    </row>
    <row r="21" spans="2:8" s="62" customFormat="1" ht="15.75" thickBot="1" x14ac:dyDescent="0.3">
      <c r="B21" s="76"/>
      <c r="C21" s="109" t="s">
        <v>89</v>
      </c>
      <c r="D21" s="110">
        <v>45221</v>
      </c>
      <c r="E21" s="111"/>
      <c r="F21" s="112"/>
      <c r="G21" s="113">
        <v>45609.56</v>
      </c>
      <c r="H21" s="29"/>
    </row>
    <row r="22" spans="2:8" ht="45" x14ac:dyDescent="0.25">
      <c r="B22" s="114" t="s">
        <v>26</v>
      </c>
      <c r="C22" s="93" t="s">
        <v>95</v>
      </c>
      <c r="D22" s="94">
        <v>45019</v>
      </c>
      <c r="E22" s="95">
        <v>20.83</v>
      </c>
      <c r="F22" s="102" t="s">
        <v>43</v>
      </c>
      <c r="G22" s="96">
        <v>20.83</v>
      </c>
      <c r="H22" s="29" t="s">
        <v>5</v>
      </c>
    </row>
    <row r="23" spans="2:8" s="62" customFormat="1" ht="15.75" thickBot="1" x14ac:dyDescent="0.3">
      <c r="B23" s="82"/>
      <c r="C23" s="83" t="s">
        <v>89</v>
      </c>
      <c r="D23" s="84">
        <v>45221</v>
      </c>
      <c r="E23" s="97"/>
      <c r="F23" s="104"/>
      <c r="G23" s="98">
        <v>20.83</v>
      </c>
      <c r="H23" s="29"/>
    </row>
    <row r="30" spans="2:8" x14ac:dyDescent="0.25">
      <c r="H30" s="45"/>
    </row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M2:T24"/>
  <sheetViews>
    <sheetView workbookViewId="0">
      <selection activeCell="N4" sqref="N4"/>
    </sheetView>
  </sheetViews>
  <sheetFormatPr defaultRowHeight="15" x14ac:dyDescent="0.25"/>
  <cols>
    <col min="13" max="13" width="20.85546875" bestFit="1" customWidth="1"/>
    <col min="14" max="14" width="12.85546875" bestFit="1" customWidth="1"/>
    <col min="15" max="15" width="6.28515625" bestFit="1" customWidth="1"/>
    <col min="16" max="16" width="5.7109375" bestFit="1" customWidth="1"/>
    <col min="17" max="17" width="7.140625" bestFit="1" customWidth="1"/>
    <col min="18" max="18" width="10.28515625" bestFit="1" customWidth="1"/>
    <col min="19" max="19" width="12.140625" bestFit="1" customWidth="1"/>
  </cols>
  <sheetData>
    <row r="2" spans="13:20" x14ac:dyDescent="0.25">
      <c r="M2" s="4" t="s">
        <v>107</v>
      </c>
      <c r="N2" s="9" t="s">
        <v>108</v>
      </c>
      <c r="O2" s="9" t="s">
        <v>77</v>
      </c>
      <c r="P2" s="9" t="s">
        <v>26</v>
      </c>
      <c r="Q2" s="9" t="s">
        <v>109</v>
      </c>
      <c r="R2" s="9" t="s">
        <v>110</v>
      </c>
      <c r="S2" s="9" t="s">
        <v>111</v>
      </c>
    </row>
    <row r="3" spans="13:20" x14ac:dyDescent="0.25">
      <c r="M3" s="133">
        <v>44957</v>
      </c>
      <c r="N3" s="15">
        <v>25948</v>
      </c>
      <c r="O3" s="15"/>
      <c r="P3" s="15"/>
      <c r="Q3" s="15"/>
      <c r="R3" s="15"/>
      <c r="S3" s="15"/>
      <c r="T3" s="18"/>
    </row>
    <row r="4" spans="13:20" x14ac:dyDescent="0.25">
      <c r="M4" s="133">
        <v>44984</v>
      </c>
      <c r="N4" s="15">
        <v>121923.4</v>
      </c>
      <c r="O4" s="15"/>
      <c r="P4" s="15"/>
      <c r="Q4" s="15"/>
      <c r="R4" s="15"/>
      <c r="S4" s="15"/>
      <c r="T4" s="18"/>
    </row>
    <row r="5" spans="13:20" x14ac:dyDescent="0.25">
      <c r="M5" s="133">
        <v>45014</v>
      </c>
      <c r="N5" s="15">
        <v>0</v>
      </c>
      <c r="O5" s="15"/>
      <c r="P5" s="15"/>
      <c r="Q5" s="15"/>
      <c r="R5" s="15"/>
      <c r="S5" s="15"/>
      <c r="T5" s="18"/>
    </row>
    <row r="6" spans="13:20" x14ac:dyDescent="0.25">
      <c r="M6" s="133">
        <v>45044</v>
      </c>
      <c r="N6" s="15">
        <v>503.35</v>
      </c>
      <c r="O6" s="15"/>
      <c r="P6" s="15"/>
      <c r="Q6" s="15"/>
      <c r="R6" s="15"/>
      <c r="S6" s="15"/>
      <c r="T6" s="18"/>
    </row>
    <row r="7" spans="13:20" x14ac:dyDescent="0.25">
      <c r="M7" s="133">
        <v>45075</v>
      </c>
      <c r="N7" s="15">
        <v>894.6</v>
      </c>
      <c r="O7" s="15"/>
      <c r="P7" s="15"/>
      <c r="Q7" s="15"/>
      <c r="R7" s="15"/>
      <c r="S7" s="15"/>
      <c r="T7" s="18"/>
    </row>
    <row r="8" spans="13:20" x14ac:dyDescent="0.25">
      <c r="M8" s="133">
        <v>45105</v>
      </c>
      <c r="N8" s="15">
        <v>1064.3499999999999</v>
      </c>
      <c r="O8" s="15"/>
      <c r="P8" s="15"/>
      <c r="Q8" s="15"/>
      <c r="R8" s="15"/>
      <c r="S8" s="15"/>
      <c r="T8" s="18"/>
    </row>
    <row r="9" spans="13:20" x14ac:dyDescent="0.25">
      <c r="M9" s="133">
        <v>45135</v>
      </c>
      <c r="N9" s="132">
        <v>1064.72</v>
      </c>
      <c r="O9" s="15"/>
      <c r="P9" s="15"/>
      <c r="Q9" s="15"/>
      <c r="R9" s="15"/>
      <c r="S9" s="15"/>
      <c r="T9" s="18"/>
    </row>
    <row r="10" spans="13:20" x14ac:dyDescent="0.25">
      <c r="M10" s="133">
        <v>45166</v>
      </c>
      <c r="N10" s="132">
        <v>1064.72</v>
      </c>
      <c r="O10" s="15"/>
      <c r="P10" s="15"/>
      <c r="Q10" s="15"/>
      <c r="R10" s="15"/>
      <c r="S10" s="15"/>
      <c r="T10" s="18"/>
    </row>
    <row r="11" spans="13:20" x14ac:dyDescent="0.25">
      <c r="M11" s="133">
        <v>45197</v>
      </c>
      <c r="N11" s="132">
        <v>1064.72</v>
      </c>
      <c r="O11" s="15"/>
      <c r="P11" s="15"/>
      <c r="Q11" s="15"/>
      <c r="R11" s="15"/>
      <c r="S11" s="15"/>
      <c r="T11" s="18"/>
    </row>
    <row r="12" spans="13:20" x14ac:dyDescent="0.25">
      <c r="M12" s="133">
        <v>45221</v>
      </c>
      <c r="N12" s="132">
        <v>0</v>
      </c>
      <c r="O12" s="22"/>
      <c r="P12" s="22"/>
      <c r="Q12" s="22"/>
      <c r="R12" s="22"/>
      <c r="S12" s="22"/>
      <c r="T12" s="18"/>
    </row>
    <row r="13" spans="13:20" x14ac:dyDescent="0.25">
      <c r="M13" s="131"/>
      <c r="N13" s="18"/>
      <c r="O13" s="18"/>
      <c r="P13" s="18"/>
      <c r="Q13" s="18"/>
      <c r="R13" s="18"/>
      <c r="S13" s="18"/>
      <c r="T13" s="18"/>
    </row>
    <row r="14" spans="13:20" x14ac:dyDescent="0.25">
      <c r="M14" s="131"/>
      <c r="N14" s="18"/>
      <c r="O14" s="18"/>
      <c r="P14" s="18"/>
      <c r="Q14" s="18"/>
      <c r="R14" s="18"/>
      <c r="S14" s="18"/>
      <c r="T14" s="18"/>
    </row>
    <row r="15" spans="13:20" x14ac:dyDescent="0.25">
      <c r="M15" s="7" t="s">
        <v>113</v>
      </c>
      <c r="N15" s="18"/>
      <c r="O15" s="18"/>
      <c r="P15" s="18"/>
      <c r="Q15" s="18"/>
      <c r="R15" s="18"/>
      <c r="S15" s="18"/>
      <c r="T15" s="18"/>
    </row>
    <row r="16" spans="13:20" x14ac:dyDescent="0.25">
      <c r="M16" s="131"/>
      <c r="N16" s="18"/>
      <c r="O16" s="18"/>
      <c r="P16" s="18"/>
      <c r="Q16" s="18"/>
      <c r="R16" s="18"/>
      <c r="S16" s="18"/>
      <c r="T16" s="18"/>
    </row>
    <row r="17" spans="13:20" x14ac:dyDescent="0.25">
      <c r="M17" s="131"/>
      <c r="N17" s="18"/>
      <c r="O17" s="18"/>
      <c r="P17" s="18"/>
      <c r="Q17" s="18"/>
      <c r="R17" s="18"/>
      <c r="S17" s="18"/>
      <c r="T17" s="18"/>
    </row>
    <row r="18" spans="13:20" x14ac:dyDescent="0.25">
      <c r="M18" s="131"/>
      <c r="N18" s="18"/>
      <c r="O18" s="18"/>
      <c r="P18" s="18"/>
      <c r="Q18" s="18"/>
      <c r="R18" s="18"/>
      <c r="S18" s="18"/>
      <c r="T18" s="18"/>
    </row>
    <row r="19" spans="13:20" x14ac:dyDescent="0.25">
      <c r="M19" s="131"/>
      <c r="N19" s="18"/>
      <c r="O19" s="18"/>
      <c r="P19" s="18"/>
      <c r="Q19" s="18"/>
      <c r="R19" s="18"/>
      <c r="S19" s="18"/>
      <c r="T19" s="18"/>
    </row>
    <row r="20" spans="13:20" x14ac:dyDescent="0.25">
      <c r="M20" s="131"/>
      <c r="N20" s="18"/>
      <c r="O20" s="18"/>
      <c r="P20" s="18"/>
      <c r="Q20" s="18"/>
      <c r="R20" s="18"/>
      <c r="S20" s="18"/>
      <c r="T20" s="18"/>
    </row>
    <row r="21" spans="13:20" x14ac:dyDescent="0.25">
      <c r="M21" s="131"/>
      <c r="N21" s="18"/>
      <c r="O21" s="18"/>
      <c r="P21" s="18"/>
      <c r="Q21" s="18"/>
      <c r="R21" s="18"/>
      <c r="S21" s="18"/>
      <c r="T21" s="18"/>
    </row>
    <row r="22" spans="13:20" x14ac:dyDescent="0.25">
      <c r="M22" s="131"/>
      <c r="O22" s="18"/>
      <c r="P22" s="18"/>
      <c r="Q22" s="18"/>
      <c r="R22" s="18"/>
      <c r="S22" s="18"/>
      <c r="T22" s="18"/>
    </row>
    <row r="23" spans="13:20" x14ac:dyDescent="0.25">
      <c r="M23" s="131"/>
    </row>
    <row r="24" spans="13:20" x14ac:dyDescent="0.25">
      <c r="M24" s="131"/>
    </row>
  </sheetData>
  <sortState ref="M3:S12">
    <sortCondition ref="M3:M12"/>
  </sortState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B2:P69"/>
  <sheetViews>
    <sheetView zoomScale="70" zoomScaleNormal="70" workbookViewId="0">
      <pane xSplit="3" ySplit="3" topLeftCell="D4" activePane="bottomRight" state="frozen"/>
      <selection pane="topRight" activeCell="D1" sqref="D1"/>
      <selection pane="bottomLeft" activeCell="A5" sqref="A5"/>
      <selection pane="bottomRight" activeCell="U12" sqref="U12"/>
    </sheetView>
  </sheetViews>
  <sheetFormatPr defaultRowHeight="15" outlineLevelCol="1" x14ac:dyDescent="0.25"/>
  <cols>
    <col min="1" max="1" width="7.140625" customWidth="1"/>
    <col min="2" max="2" width="33.42578125" customWidth="1"/>
    <col min="3" max="3" width="9.5703125" style="7" bestFit="1" customWidth="1"/>
    <col min="4" max="11" width="15.7109375" customWidth="1" outlineLevel="1"/>
    <col min="12" max="12" width="11.85546875" style="7" bestFit="1" customWidth="1"/>
    <col min="13" max="13" width="10.7109375" style="7" bestFit="1" customWidth="1"/>
    <col min="14" max="14" width="15.85546875" style="29" customWidth="1"/>
    <col min="15" max="15" width="15.85546875" customWidth="1"/>
  </cols>
  <sheetData>
    <row r="2" spans="2:15" ht="15.75" thickBot="1" x14ac:dyDescent="0.3">
      <c r="D2" s="29" t="s">
        <v>12</v>
      </c>
      <c r="E2" s="29" t="s">
        <v>112</v>
      </c>
      <c r="F2" s="45" t="s">
        <v>45</v>
      </c>
      <c r="G2" s="45" t="s">
        <v>15</v>
      </c>
      <c r="H2" s="45" t="s">
        <v>16</v>
      </c>
      <c r="I2" s="45" t="s">
        <v>17</v>
      </c>
      <c r="J2" s="29"/>
      <c r="K2" s="45" t="s">
        <v>18</v>
      </c>
      <c r="L2" s="29"/>
    </row>
    <row r="3" spans="2:15" ht="27" customHeight="1" thickBot="1" x14ac:dyDescent="0.3">
      <c r="B3" s="164" t="s">
        <v>19</v>
      </c>
      <c r="C3" s="165" t="s">
        <v>114</v>
      </c>
      <c r="D3" s="165" t="s">
        <v>20</v>
      </c>
      <c r="E3" s="165" t="s">
        <v>21</v>
      </c>
      <c r="F3" s="165" t="s">
        <v>22</v>
      </c>
      <c r="G3" s="165" t="s">
        <v>23</v>
      </c>
      <c r="H3" s="165" t="s">
        <v>24</v>
      </c>
      <c r="I3" s="165" t="s">
        <v>25</v>
      </c>
      <c r="J3" s="165" t="s">
        <v>26</v>
      </c>
      <c r="K3" s="166" t="s">
        <v>27</v>
      </c>
      <c r="L3" s="165" t="s">
        <v>28</v>
      </c>
      <c r="M3" s="167" t="s">
        <v>118</v>
      </c>
      <c r="N3" s="167" t="s">
        <v>124</v>
      </c>
      <c r="O3" s="180" t="s">
        <v>134</v>
      </c>
    </row>
    <row r="4" spans="2:15" ht="20.100000000000001" customHeight="1" x14ac:dyDescent="0.25">
      <c r="B4" s="151" t="s">
        <v>29</v>
      </c>
      <c r="C4" s="223" t="s">
        <v>0</v>
      </c>
      <c r="D4" s="153">
        <v>25948</v>
      </c>
      <c r="E4" s="153">
        <v>1952.51</v>
      </c>
      <c r="F4" s="153">
        <v>9045.39</v>
      </c>
      <c r="G4" s="153"/>
      <c r="H4" s="153">
        <v>45609.16</v>
      </c>
      <c r="I4" s="153"/>
      <c r="J4" s="153"/>
      <c r="K4" s="153"/>
      <c r="L4" s="154">
        <f>SUM(D4:K4)</f>
        <v>82555.06</v>
      </c>
      <c r="M4" s="155"/>
      <c r="N4" s="178"/>
      <c r="O4" s="185"/>
    </row>
    <row r="5" spans="2:15" ht="20.100000000000001" customHeight="1" x14ac:dyDescent="0.25">
      <c r="B5" s="156" t="s">
        <v>33</v>
      </c>
      <c r="C5" s="224"/>
      <c r="D5" s="138"/>
      <c r="E5" s="138"/>
      <c r="F5" s="138"/>
      <c r="G5" s="138"/>
      <c r="H5" s="138">
        <v>28706.55</v>
      </c>
      <c r="I5" s="137"/>
      <c r="J5" s="137"/>
      <c r="K5" s="137"/>
      <c r="L5" s="144">
        <f>SUM(D5:K5)</f>
        <v>28706.55</v>
      </c>
      <c r="M5" s="149">
        <f>L4-L5</f>
        <v>53848.509999999995</v>
      </c>
      <c r="N5" s="172" t="s">
        <v>122</v>
      </c>
      <c r="O5" s="186">
        <f>M5-M7</f>
        <v>53848.509999999995</v>
      </c>
    </row>
    <row r="6" spans="2:15" ht="20.100000000000001" customHeight="1" x14ac:dyDescent="0.25">
      <c r="B6" s="157" t="s">
        <v>119</v>
      </c>
      <c r="C6" s="224"/>
      <c r="D6" s="139"/>
      <c r="E6" s="139">
        <v>25948</v>
      </c>
      <c r="F6" s="139"/>
      <c r="G6" s="139"/>
      <c r="H6" s="139"/>
      <c r="I6" s="140"/>
      <c r="J6" s="140"/>
      <c r="K6" s="140"/>
      <c r="L6" s="148">
        <f>SUM(D6:K6)</f>
        <v>25948</v>
      </c>
      <c r="M6" s="146"/>
      <c r="N6" s="147"/>
      <c r="O6" s="183"/>
    </row>
    <row r="7" spans="2:15" ht="20.100000000000001" customHeight="1" x14ac:dyDescent="0.25">
      <c r="B7" s="157" t="s">
        <v>120</v>
      </c>
      <c r="C7" s="224"/>
      <c r="D7" s="139"/>
      <c r="E7" s="139">
        <v>25948</v>
      </c>
      <c r="F7" s="139"/>
      <c r="G7" s="139"/>
      <c r="H7" s="139"/>
      <c r="I7" s="140"/>
      <c r="J7" s="140"/>
      <c r="K7" s="140"/>
      <c r="L7" s="145">
        <f>SUM(D7:K7)</f>
        <v>25948</v>
      </c>
      <c r="M7" s="148">
        <f>L6-L7</f>
        <v>0</v>
      </c>
      <c r="N7" s="173" t="s">
        <v>3</v>
      </c>
      <c r="O7" s="183"/>
    </row>
    <row r="8" spans="2:15" ht="20.100000000000001" customHeight="1" thickBot="1" x14ac:dyDescent="0.3">
      <c r="B8" s="158" t="s">
        <v>121</v>
      </c>
      <c r="C8" s="225"/>
      <c r="D8" s="160"/>
      <c r="E8" s="161"/>
      <c r="F8" s="161"/>
      <c r="G8" s="161"/>
      <c r="H8" s="161"/>
      <c r="I8" s="161"/>
      <c r="J8" s="161"/>
      <c r="K8" s="161"/>
      <c r="L8" s="162"/>
      <c r="M8" s="163">
        <v>25948</v>
      </c>
      <c r="N8" s="181" t="s">
        <v>123</v>
      </c>
      <c r="O8" s="187">
        <f>M8-M7</f>
        <v>25948</v>
      </c>
    </row>
    <row r="9" spans="2:15" ht="20.100000000000001" customHeight="1" x14ac:dyDescent="0.25">
      <c r="B9" s="151" t="s">
        <v>29</v>
      </c>
      <c r="C9" s="223" t="s">
        <v>1</v>
      </c>
      <c r="D9" s="153">
        <v>121923.4</v>
      </c>
      <c r="E9" s="153"/>
      <c r="F9" s="153"/>
      <c r="G9" s="153"/>
      <c r="H9" s="153"/>
      <c r="I9" s="153"/>
      <c r="J9" s="153"/>
      <c r="K9" s="153"/>
      <c r="L9" s="154">
        <f>SUM(D9:K9)</f>
        <v>121923.4</v>
      </c>
      <c r="M9" s="169"/>
      <c r="N9" s="178"/>
      <c r="O9" s="185"/>
    </row>
    <row r="10" spans="2:15" ht="20.100000000000001" customHeight="1" x14ac:dyDescent="0.25">
      <c r="B10" s="156" t="s">
        <v>33</v>
      </c>
      <c r="C10" s="224"/>
      <c r="D10" s="138"/>
      <c r="E10" s="138">
        <v>25948</v>
      </c>
      <c r="F10" s="138">
        <v>9045.39</v>
      </c>
      <c r="G10" s="138"/>
      <c r="H10" s="138">
        <v>16902.61</v>
      </c>
      <c r="I10" s="137"/>
      <c r="J10" s="137"/>
      <c r="K10" s="137"/>
      <c r="L10" s="144">
        <f>SUM(D10:K10)</f>
        <v>51896</v>
      </c>
      <c r="M10" s="150">
        <f>M5+L9-L10</f>
        <v>123875.90999999997</v>
      </c>
      <c r="N10" s="172" t="s">
        <v>122</v>
      </c>
      <c r="O10" s="186">
        <f>M10-M12</f>
        <v>123875.90999999997</v>
      </c>
    </row>
    <row r="11" spans="2:15" ht="20.100000000000001" customHeight="1" x14ac:dyDescent="0.25">
      <c r="B11" s="157" t="s">
        <v>119</v>
      </c>
      <c r="C11" s="224"/>
      <c r="D11" s="139"/>
      <c r="E11" s="139">
        <v>56323</v>
      </c>
      <c r="F11" s="139"/>
      <c r="G11" s="139"/>
      <c r="H11" s="139"/>
      <c r="I11" s="140">
        <v>65600.399999999994</v>
      </c>
      <c r="J11" s="140"/>
      <c r="K11" s="140"/>
      <c r="L11" s="145">
        <f>SUM(D11:K11)</f>
        <v>121923.4</v>
      </c>
      <c r="M11" s="146"/>
      <c r="N11" s="147"/>
      <c r="O11" s="183"/>
    </row>
    <row r="12" spans="2:15" ht="20.100000000000001" customHeight="1" x14ac:dyDescent="0.25">
      <c r="B12" s="157" t="s">
        <v>120</v>
      </c>
      <c r="C12" s="224"/>
      <c r="D12" s="139"/>
      <c r="E12" s="139">
        <v>56323</v>
      </c>
      <c r="F12" s="139"/>
      <c r="G12" s="139"/>
      <c r="H12" s="139"/>
      <c r="I12" s="140">
        <v>65600.399999999994</v>
      </c>
      <c r="J12" s="140"/>
      <c r="K12" s="140"/>
      <c r="L12" s="145">
        <f>SUM(D12:K12)</f>
        <v>121923.4</v>
      </c>
      <c r="M12" s="148">
        <f>M7+L11-L12</f>
        <v>0</v>
      </c>
      <c r="N12" s="173" t="s">
        <v>3</v>
      </c>
      <c r="O12" s="183"/>
    </row>
    <row r="13" spans="2:15" ht="20.100000000000001" customHeight="1" thickBot="1" x14ac:dyDescent="0.3">
      <c r="B13" s="158" t="s">
        <v>121</v>
      </c>
      <c r="C13" s="225"/>
      <c r="D13" s="160"/>
      <c r="E13" s="161"/>
      <c r="F13" s="161"/>
      <c r="G13" s="161"/>
      <c r="H13" s="161"/>
      <c r="I13" s="161"/>
      <c r="J13" s="161"/>
      <c r="K13" s="161"/>
      <c r="L13" s="162"/>
      <c r="M13" s="163">
        <v>121923.4</v>
      </c>
      <c r="N13" s="181" t="s">
        <v>123</v>
      </c>
      <c r="O13" s="187">
        <f>M13-M12</f>
        <v>121923.4</v>
      </c>
    </row>
    <row r="14" spans="2:15" ht="20.100000000000001" customHeight="1" x14ac:dyDescent="0.25">
      <c r="B14" s="151" t="s">
        <v>29</v>
      </c>
      <c r="C14" s="223" t="s">
        <v>4</v>
      </c>
      <c r="D14" s="153">
        <v>192346.05</v>
      </c>
      <c r="E14" s="153"/>
      <c r="F14" s="153"/>
      <c r="G14" s="153"/>
      <c r="H14" s="153"/>
      <c r="I14" s="153"/>
      <c r="J14" s="153"/>
      <c r="K14" s="153"/>
      <c r="L14" s="154">
        <f>SUM(D14:K14)</f>
        <v>192346.05</v>
      </c>
      <c r="M14" s="155"/>
      <c r="N14" s="178"/>
      <c r="O14" s="185"/>
    </row>
    <row r="15" spans="2:15" ht="20.100000000000001" customHeight="1" x14ac:dyDescent="0.25">
      <c r="B15" s="156" t="s">
        <v>33</v>
      </c>
      <c r="C15" s="224"/>
      <c r="D15" s="138"/>
      <c r="E15" s="138"/>
      <c r="F15" s="138"/>
      <c r="G15" s="138"/>
      <c r="H15" s="138">
        <v>0.4</v>
      </c>
      <c r="I15" s="137"/>
      <c r="J15" s="137"/>
      <c r="K15" s="137">
        <v>65460</v>
      </c>
      <c r="L15" s="144">
        <f>SUM(D15:K15)</f>
        <v>65460.4</v>
      </c>
      <c r="M15" s="150">
        <f>M10+L14-L15</f>
        <v>250761.55999999997</v>
      </c>
      <c r="N15" s="172" t="s">
        <v>122</v>
      </c>
      <c r="O15" s="186">
        <f>M15-M17</f>
        <v>250761.55999999997</v>
      </c>
    </row>
    <row r="16" spans="2:15" ht="20.100000000000001" customHeight="1" x14ac:dyDescent="0.25">
      <c r="B16" s="157" t="s">
        <v>119</v>
      </c>
      <c r="C16" s="224"/>
      <c r="D16" s="139"/>
      <c r="E16" s="139">
        <v>40596</v>
      </c>
      <c r="F16" s="139"/>
      <c r="G16" s="139"/>
      <c r="H16" s="139"/>
      <c r="I16" s="140">
        <v>86290.05</v>
      </c>
      <c r="J16" s="140"/>
      <c r="K16" s="140">
        <v>65460</v>
      </c>
      <c r="L16" s="145">
        <f>SUM(D16:K16)</f>
        <v>192346.05</v>
      </c>
      <c r="M16" s="141"/>
      <c r="N16" s="147"/>
      <c r="O16" s="183"/>
    </row>
    <row r="17" spans="2:15" ht="20.100000000000001" customHeight="1" x14ac:dyDescent="0.25">
      <c r="B17" s="157" t="s">
        <v>120</v>
      </c>
      <c r="C17" s="224"/>
      <c r="D17" s="139"/>
      <c r="E17" s="139">
        <v>40596</v>
      </c>
      <c r="F17" s="139"/>
      <c r="G17" s="139"/>
      <c r="H17" s="139"/>
      <c r="I17" s="140">
        <v>86290.05</v>
      </c>
      <c r="J17" s="140"/>
      <c r="K17" s="140">
        <v>65460</v>
      </c>
      <c r="L17" s="145">
        <f>SUM(D17:K17)</f>
        <v>192346.05</v>
      </c>
      <c r="M17" s="148">
        <f>M12+L16-L17</f>
        <v>0</v>
      </c>
      <c r="N17" s="173" t="s">
        <v>3</v>
      </c>
      <c r="O17" s="183"/>
    </row>
    <row r="18" spans="2:15" ht="20.100000000000001" customHeight="1" thickBot="1" x14ac:dyDescent="0.3">
      <c r="B18" s="158" t="s">
        <v>121</v>
      </c>
      <c r="C18" s="225"/>
      <c r="D18" s="160"/>
      <c r="E18" s="161"/>
      <c r="F18" s="161"/>
      <c r="G18" s="161"/>
      <c r="H18" s="161"/>
      <c r="I18" s="168"/>
      <c r="J18" s="168"/>
      <c r="K18" s="168"/>
      <c r="L18" s="162"/>
      <c r="M18" s="163">
        <v>0</v>
      </c>
      <c r="N18" s="181" t="s">
        <v>123</v>
      </c>
      <c r="O18" s="187">
        <f>M18-M17</f>
        <v>0</v>
      </c>
    </row>
    <row r="19" spans="2:15" ht="20.100000000000001" customHeight="1" x14ac:dyDescent="0.25">
      <c r="B19" s="151" t="s">
        <v>29</v>
      </c>
      <c r="C19" s="223" t="s">
        <v>5</v>
      </c>
      <c r="D19" s="153">
        <v>135000</v>
      </c>
      <c r="E19" s="153"/>
      <c r="F19" s="153"/>
      <c r="G19" s="153"/>
      <c r="H19" s="153">
        <v>0.4</v>
      </c>
      <c r="I19" s="153"/>
      <c r="J19" s="153">
        <v>20.83</v>
      </c>
      <c r="K19" s="153"/>
      <c r="L19" s="154">
        <f>SUM(D19:K19)</f>
        <v>135021.22999999998</v>
      </c>
      <c r="M19" s="155"/>
      <c r="N19" s="178"/>
      <c r="O19" s="185"/>
    </row>
    <row r="20" spans="2:15" ht="20.100000000000001" customHeight="1" x14ac:dyDescent="0.25">
      <c r="B20" s="156" t="s">
        <v>33</v>
      </c>
      <c r="C20" s="224"/>
      <c r="D20" s="138"/>
      <c r="E20" s="138">
        <v>139384.51</v>
      </c>
      <c r="F20" s="138"/>
      <c r="G20" s="138"/>
      <c r="H20" s="138"/>
      <c r="I20" s="137">
        <v>221801.1</v>
      </c>
      <c r="J20" s="137">
        <v>20.83</v>
      </c>
      <c r="K20" s="137">
        <v>24073</v>
      </c>
      <c r="L20" s="144">
        <f>SUM(E20:K20)</f>
        <v>385279.44</v>
      </c>
      <c r="M20" s="150">
        <f>M15+L19-L20</f>
        <v>503.34999999991851</v>
      </c>
      <c r="N20" s="172" t="s">
        <v>122</v>
      </c>
      <c r="O20" s="186">
        <f>M20-M22</f>
        <v>503.34999999991851</v>
      </c>
    </row>
    <row r="21" spans="2:15" ht="20.100000000000001" customHeight="1" x14ac:dyDescent="0.25">
      <c r="B21" s="157" t="s">
        <v>119</v>
      </c>
      <c r="C21" s="224"/>
      <c r="D21" s="139"/>
      <c r="E21" s="139">
        <v>40514</v>
      </c>
      <c r="F21" s="139"/>
      <c r="G21" s="139"/>
      <c r="H21" s="139"/>
      <c r="I21" s="140">
        <v>69910.649999999994</v>
      </c>
      <c r="J21" s="140"/>
      <c r="K21" s="140">
        <v>24073</v>
      </c>
      <c r="L21" s="145">
        <f>SUM(E21:K21)</f>
        <v>134497.65</v>
      </c>
      <c r="M21" s="141"/>
      <c r="N21" s="147"/>
      <c r="O21" s="183"/>
    </row>
    <row r="22" spans="2:15" ht="20.100000000000001" customHeight="1" x14ac:dyDescent="0.25">
      <c r="B22" s="157" t="s">
        <v>120</v>
      </c>
      <c r="C22" s="224"/>
      <c r="D22" s="139"/>
      <c r="E22" s="139">
        <v>40514</v>
      </c>
      <c r="F22" s="139"/>
      <c r="G22" s="139"/>
      <c r="H22" s="139"/>
      <c r="I22" s="140">
        <v>69910.649999999994</v>
      </c>
      <c r="J22" s="140"/>
      <c r="K22" s="140">
        <v>24073</v>
      </c>
      <c r="L22" s="145">
        <f>SUM(E22:K22)</f>
        <v>134497.65</v>
      </c>
      <c r="M22" s="148">
        <f>M17+L21-L22</f>
        <v>0</v>
      </c>
      <c r="N22" s="173" t="s">
        <v>3</v>
      </c>
      <c r="O22" s="183"/>
    </row>
    <row r="23" spans="2:15" ht="20.100000000000001" customHeight="1" thickBot="1" x14ac:dyDescent="0.3">
      <c r="B23" s="158" t="s">
        <v>121</v>
      </c>
      <c r="C23" s="225"/>
      <c r="D23" s="160"/>
      <c r="E23" s="161"/>
      <c r="F23" s="161"/>
      <c r="G23" s="161"/>
      <c r="H23" s="161"/>
      <c r="I23" s="168"/>
      <c r="J23" s="168"/>
      <c r="K23" s="168"/>
      <c r="L23" s="162"/>
      <c r="M23" s="163">
        <v>503.35</v>
      </c>
      <c r="N23" s="181" t="s">
        <v>123</v>
      </c>
      <c r="O23" s="187">
        <f>M23-M22</f>
        <v>503.35</v>
      </c>
    </row>
    <row r="24" spans="2:15" ht="20.100000000000001" customHeight="1" x14ac:dyDescent="0.25">
      <c r="B24" s="151" t="s">
        <v>29</v>
      </c>
      <c r="C24" s="223" t="s">
        <v>103</v>
      </c>
      <c r="D24" s="153">
        <v>133000</v>
      </c>
      <c r="E24" s="153"/>
      <c r="F24" s="153"/>
      <c r="G24" s="153"/>
      <c r="H24" s="153"/>
      <c r="I24" s="153"/>
      <c r="J24" s="153"/>
      <c r="K24" s="153"/>
      <c r="L24" s="175">
        <f>SUM(D24:K24)</f>
        <v>133000</v>
      </c>
      <c r="M24" s="169"/>
      <c r="N24" s="178"/>
      <c r="O24" s="185"/>
    </row>
    <row r="25" spans="2:15" ht="20.100000000000001" customHeight="1" x14ac:dyDescent="0.25">
      <c r="B25" s="156" t="s">
        <v>33</v>
      </c>
      <c r="C25" s="224"/>
      <c r="D25" s="138"/>
      <c r="E25" s="138">
        <v>75629</v>
      </c>
      <c r="F25" s="138"/>
      <c r="G25" s="138"/>
      <c r="H25" s="138"/>
      <c r="I25" s="137">
        <v>56979.75</v>
      </c>
      <c r="J25" s="137"/>
      <c r="K25" s="137"/>
      <c r="L25" s="170">
        <f>SUM(D25:K25)</f>
        <v>132608.75</v>
      </c>
      <c r="M25" s="150">
        <f>M20+L24-L25</f>
        <v>894.59999999991851</v>
      </c>
      <c r="N25" s="172" t="s">
        <v>122</v>
      </c>
      <c r="O25" s="186">
        <f>M25-M27</f>
        <v>0.99999999991268851</v>
      </c>
    </row>
    <row r="26" spans="2:15" ht="20.100000000000001" customHeight="1" x14ac:dyDescent="0.25">
      <c r="B26" s="157" t="s">
        <v>119</v>
      </c>
      <c r="C26" s="224"/>
      <c r="D26" s="139">
        <v>893.6</v>
      </c>
      <c r="E26" s="139">
        <v>75629</v>
      </c>
      <c r="F26" s="139">
        <v>1843.24</v>
      </c>
      <c r="G26" s="139">
        <v>55650.46</v>
      </c>
      <c r="H26" s="139">
        <v>24075.18</v>
      </c>
      <c r="I26" s="140">
        <v>56979.75</v>
      </c>
      <c r="J26" s="140"/>
      <c r="K26" s="140"/>
      <c r="L26" s="171">
        <f>SUM(D26:K26)</f>
        <v>215071.23</v>
      </c>
      <c r="M26" s="146"/>
      <c r="N26" s="174"/>
      <c r="O26" s="183"/>
    </row>
    <row r="27" spans="2:15" ht="20.100000000000001" customHeight="1" x14ac:dyDescent="0.25">
      <c r="B27" s="157" t="s">
        <v>120</v>
      </c>
      <c r="C27" s="224"/>
      <c r="D27" s="139"/>
      <c r="E27" s="139">
        <v>75629</v>
      </c>
      <c r="F27" s="139">
        <v>1843.24</v>
      </c>
      <c r="G27" s="139">
        <v>55650.46</v>
      </c>
      <c r="H27" s="139">
        <v>24075.18</v>
      </c>
      <c r="I27" s="140">
        <v>56979.75</v>
      </c>
      <c r="J27" s="140"/>
      <c r="K27" s="140"/>
      <c r="L27" s="171">
        <f>SUM(D27:K27)</f>
        <v>214177.63</v>
      </c>
      <c r="M27" s="148">
        <f>M22+L26-L27</f>
        <v>893.60000000000582</v>
      </c>
      <c r="N27" s="173" t="s">
        <v>3</v>
      </c>
      <c r="O27" s="183"/>
    </row>
    <row r="28" spans="2:15" ht="20.100000000000001" customHeight="1" thickBot="1" x14ac:dyDescent="0.3">
      <c r="B28" s="158" t="s">
        <v>121</v>
      </c>
      <c r="C28" s="225"/>
      <c r="D28" s="160"/>
      <c r="E28" s="161"/>
      <c r="F28" s="161"/>
      <c r="G28" s="161"/>
      <c r="H28" s="161"/>
      <c r="I28" s="168"/>
      <c r="J28" s="168"/>
      <c r="K28" s="168"/>
      <c r="L28" s="176"/>
      <c r="M28" s="177">
        <v>894.6</v>
      </c>
      <c r="N28" s="182" t="s">
        <v>123</v>
      </c>
      <c r="O28" s="187">
        <f>M28-M27</f>
        <v>0.99999999999420197</v>
      </c>
    </row>
    <row r="29" spans="2:15" ht="20.100000000000001" customHeight="1" x14ac:dyDescent="0.25">
      <c r="B29" s="151" t="s">
        <v>29</v>
      </c>
      <c r="C29" s="226" t="s">
        <v>6</v>
      </c>
      <c r="D29" s="153">
        <v>165000</v>
      </c>
      <c r="E29" s="153"/>
      <c r="F29" s="153"/>
      <c r="G29" s="153"/>
      <c r="H29" s="153"/>
      <c r="I29" s="153"/>
      <c r="J29" s="153"/>
      <c r="K29" s="153"/>
      <c r="L29" s="154">
        <f>SUM(D29:K29)</f>
        <v>165000</v>
      </c>
      <c r="M29" s="155"/>
      <c r="N29" s="178"/>
      <c r="O29" s="185"/>
    </row>
    <row r="30" spans="2:15" ht="20.100000000000001" customHeight="1" x14ac:dyDescent="0.25">
      <c r="B30" s="156" t="s">
        <v>33</v>
      </c>
      <c r="C30" s="227"/>
      <c r="D30" s="138"/>
      <c r="E30" s="138">
        <v>63023</v>
      </c>
      <c r="F30" s="138"/>
      <c r="G30" s="138"/>
      <c r="H30" s="138"/>
      <c r="I30" s="137">
        <v>101807.25</v>
      </c>
      <c r="J30" s="137"/>
      <c r="K30" s="137"/>
      <c r="L30" s="144">
        <f>SUM(D30:K30)</f>
        <v>164830.25</v>
      </c>
      <c r="M30" s="150">
        <f>M25+L29-L30</f>
        <v>1064.3499999999185</v>
      </c>
      <c r="N30" s="172" t="s">
        <v>122</v>
      </c>
      <c r="O30" s="186">
        <f>M30-M32</f>
        <v>0.99999999991268851</v>
      </c>
    </row>
    <row r="31" spans="2:15" ht="20.100000000000001" customHeight="1" x14ac:dyDescent="0.25">
      <c r="B31" s="157" t="s">
        <v>119</v>
      </c>
      <c r="C31" s="227"/>
      <c r="D31" s="139">
        <v>169.75</v>
      </c>
      <c r="E31" s="139">
        <v>63023</v>
      </c>
      <c r="F31" s="139">
        <v>1440.43</v>
      </c>
      <c r="G31" s="139">
        <v>50185.8</v>
      </c>
      <c r="H31" s="139">
        <v>21342.86</v>
      </c>
      <c r="I31" s="140">
        <v>101807.25</v>
      </c>
      <c r="J31" s="140"/>
      <c r="K31" s="140"/>
      <c r="L31" s="145">
        <f>SUM(D31:K31)</f>
        <v>237969.09000000003</v>
      </c>
      <c r="M31" s="141"/>
      <c r="N31" s="147"/>
      <c r="O31" s="183"/>
    </row>
    <row r="32" spans="2:15" ht="20.100000000000001" customHeight="1" x14ac:dyDescent="0.25">
      <c r="B32" s="157" t="s">
        <v>120</v>
      </c>
      <c r="C32" s="227"/>
      <c r="D32" s="179"/>
      <c r="E32" s="142">
        <v>63023</v>
      </c>
      <c r="F32" s="139">
        <v>1440.43</v>
      </c>
      <c r="G32" s="139">
        <v>50185.8</v>
      </c>
      <c r="H32" s="139">
        <v>21342.86</v>
      </c>
      <c r="I32" s="143">
        <v>101807.25</v>
      </c>
      <c r="J32" s="143"/>
      <c r="K32" s="143"/>
      <c r="L32" s="146">
        <f>SUM(D32:K32)</f>
        <v>237799.34000000003</v>
      </c>
      <c r="M32" s="141">
        <f>M27+L31-L32</f>
        <v>1063.3500000000058</v>
      </c>
      <c r="N32" s="173" t="s">
        <v>3</v>
      </c>
      <c r="O32" s="183"/>
    </row>
    <row r="33" spans="2:15" ht="20.100000000000001" customHeight="1" thickBot="1" x14ac:dyDescent="0.3">
      <c r="B33" s="158" t="s">
        <v>121</v>
      </c>
      <c r="C33" s="228"/>
      <c r="D33" s="160"/>
      <c r="E33" s="161"/>
      <c r="F33" s="161"/>
      <c r="G33" s="161"/>
      <c r="H33" s="161"/>
      <c r="I33" s="168"/>
      <c r="J33" s="168"/>
      <c r="K33" s="168"/>
      <c r="L33" s="162"/>
      <c r="M33" s="162">
        <v>1064.3499999999999</v>
      </c>
      <c r="N33" s="182" t="s">
        <v>123</v>
      </c>
      <c r="O33" s="187">
        <f>M33-M32</f>
        <v>0.99999999999408828</v>
      </c>
    </row>
    <row r="34" spans="2:15" ht="20.100000000000001" customHeight="1" x14ac:dyDescent="0.25">
      <c r="B34" s="151" t="s">
        <v>29</v>
      </c>
      <c r="C34" s="223" t="s">
        <v>7</v>
      </c>
      <c r="D34" s="153">
        <v>200034</v>
      </c>
      <c r="E34" s="153"/>
      <c r="F34" s="153"/>
      <c r="G34" s="153"/>
      <c r="H34" s="153"/>
      <c r="I34" s="153"/>
      <c r="J34" s="153"/>
      <c r="K34" s="153"/>
      <c r="L34" s="154">
        <f>SUM(D34:K34)</f>
        <v>200034</v>
      </c>
      <c r="M34" s="155"/>
      <c r="N34" s="178"/>
      <c r="O34" s="185"/>
    </row>
    <row r="35" spans="2:15" ht="20.100000000000001" customHeight="1" x14ac:dyDescent="0.25">
      <c r="B35" s="156" t="s">
        <v>33</v>
      </c>
      <c r="C35" s="224"/>
      <c r="D35" s="138"/>
      <c r="E35" s="138">
        <v>61836</v>
      </c>
      <c r="F35" s="138"/>
      <c r="G35" s="138"/>
      <c r="H35" s="138"/>
      <c r="I35" s="137">
        <v>83414.63</v>
      </c>
      <c r="J35" s="137"/>
      <c r="K35" s="137">
        <v>54783</v>
      </c>
      <c r="L35" s="144">
        <f>SUM(D35:K35)</f>
        <v>200033.63</v>
      </c>
      <c r="M35" s="150">
        <f>M30+L34-L35</f>
        <v>1064.7199999999139</v>
      </c>
      <c r="N35" s="172" t="s">
        <v>122</v>
      </c>
      <c r="O35" s="186">
        <f>M35-M37</f>
        <v>-2.0000000001164153</v>
      </c>
    </row>
    <row r="36" spans="2:15" ht="20.100000000000001" customHeight="1" x14ac:dyDescent="0.25">
      <c r="B36" s="157" t="s">
        <v>119</v>
      </c>
      <c r="C36" s="224"/>
      <c r="D36" s="139">
        <v>3.37</v>
      </c>
      <c r="E36" s="139">
        <v>61833</v>
      </c>
      <c r="F36" s="139">
        <v>1440.43</v>
      </c>
      <c r="G36" s="139">
        <v>28954.65</v>
      </c>
      <c r="H36" s="139">
        <v>10727.28</v>
      </c>
      <c r="I36" s="140">
        <v>83414.63</v>
      </c>
      <c r="J36" s="140"/>
      <c r="K36" s="140">
        <v>54783</v>
      </c>
      <c r="L36" s="145">
        <f>SUM(D36:K36)</f>
        <v>241156.36000000002</v>
      </c>
      <c r="M36" s="141"/>
      <c r="N36" s="147"/>
      <c r="O36" s="183"/>
    </row>
    <row r="37" spans="2:15" ht="20.100000000000001" customHeight="1" x14ac:dyDescent="0.25">
      <c r="B37" s="157" t="s">
        <v>120</v>
      </c>
      <c r="C37" s="224"/>
      <c r="D37" s="139"/>
      <c r="E37" s="139">
        <v>61833</v>
      </c>
      <c r="F37" s="139">
        <v>1440.43</v>
      </c>
      <c r="G37" s="139">
        <v>28954.65</v>
      </c>
      <c r="H37" s="139">
        <v>10727.28</v>
      </c>
      <c r="I37" s="140">
        <v>83414.63</v>
      </c>
      <c r="J37" s="140"/>
      <c r="K37" s="140">
        <v>54783</v>
      </c>
      <c r="L37" s="145">
        <f>SUM(D37:K37)</f>
        <v>241152.99</v>
      </c>
      <c r="M37" s="148">
        <f>M32+L36-L37</f>
        <v>1066.7200000000303</v>
      </c>
      <c r="N37" s="173" t="s">
        <v>3</v>
      </c>
      <c r="O37" s="183"/>
    </row>
    <row r="38" spans="2:15" ht="20.100000000000001" customHeight="1" thickBot="1" x14ac:dyDescent="0.3">
      <c r="B38" s="158" t="s">
        <v>121</v>
      </c>
      <c r="C38" s="225"/>
      <c r="D38" s="160"/>
      <c r="E38" s="161"/>
      <c r="F38" s="161"/>
      <c r="G38" s="161"/>
      <c r="H38" s="161"/>
      <c r="I38" s="168"/>
      <c r="J38" s="168"/>
      <c r="K38" s="168"/>
      <c r="L38" s="162"/>
      <c r="M38" s="163">
        <v>1064.72</v>
      </c>
      <c r="N38" s="182" t="s">
        <v>123</v>
      </c>
      <c r="O38" s="187">
        <f>M37-M38</f>
        <v>2.0000000000302407</v>
      </c>
    </row>
    <row r="39" spans="2:15" ht="20.100000000000001" customHeight="1" x14ac:dyDescent="0.25">
      <c r="B39" s="151" t="s">
        <v>29</v>
      </c>
      <c r="C39" s="223" t="s">
        <v>8</v>
      </c>
      <c r="D39" s="153">
        <v>126885.04</v>
      </c>
      <c r="E39" s="153"/>
      <c r="F39" s="153"/>
      <c r="G39" s="153"/>
      <c r="H39" s="153"/>
      <c r="I39" s="153"/>
      <c r="J39" s="153"/>
      <c r="K39" s="153"/>
      <c r="L39" s="154">
        <f>SUM(D39:K39)</f>
        <v>126885.04</v>
      </c>
      <c r="M39" s="155"/>
      <c r="N39" s="178"/>
      <c r="O39" s="185"/>
    </row>
    <row r="40" spans="2:15" ht="20.100000000000001" customHeight="1" x14ac:dyDescent="0.25">
      <c r="B40" s="156" t="s">
        <v>33</v>
      </c>
      <c r="C40" s="224"/>
      <c r="D40" s="138"/>
      <c r="E40" s="138">
        <v>47690</v>
      </c>
      <c r="F40" s="138"/>
      <c r="G40" s="138"/>
      <c r="H40" s="138"/>
      <c r="I40" s="137">
        <v>79195.039999999994</v>
      </c>
      <c r="J40" s="137"/>
      <c r="K40" s="137"/>
      <c r="L40" s="144">
        <f>SUM(D40:K40)</f>
        <v>126885.04</v>
      </c>
      <c r="M40" s="150">
        <f>M35+L39-L40</f>
        <v>1064.7199999999139</v>
      </c>
      <c r="N40" s="172" t="s">
        <v>122</v>
      </c>
      <c r="O40" s="186">
        <f>M40-M42</f>
        <v>-2.0000000001164153</v>
      </c>
    </row>
    <row r="41" spans="2:15" ht="20.100000000000001" customHeight="1" x14ac:dyDescent="0.25">
      <c r="B41" s="157" t="s">
        <v>119</v>
      </c>
      <c r="C41" s="224"/>
      <c r="D41" s="139"/>
      <c r="E41" s="139">
        <v>47690</v>
      </c>
      <c r="F41" s="139">
        <v>1440.43</v>
      </c>
      <c r="G41" s="139">
        <v>27632.32</v>
      </c>
      <c r="H41" s="139">
        <v>10899.52</v>
      </c>
      <c r="I41" s="140">
        <v>79195.039999999994</v>
      </c>
      <c r="J41" s="140"/>
      <c r="K41" s="140"/>
      <c r="L41" s="145">
        <f>SUM(D41:K41)</f>
        <v>166857.31</v>
      </c>
      <c r="M41" s="141"/>
      <c r="N41" s="147"/>
      <c r="O41" s="183"/>
    </row>
    <row r="42" spans="2:15" ht="20.100000000000001" customHeight="1" x14ac:dyDescent="0.25">
      <c r="B42" s="157" t="s">
        <v>120</v>
      </c>
      <c r="C42" s="224"/>
      <c r="D42" s="139"/>
      <c r="E42" s="139">
        <v>47690</v>
      </c>
      <c r="F42" s="139">
        <v>1440.43</v>
      </c>
      <c r="G42" s="139">
        <v>27632.32</v>
      </c>
      <c r="H42" s="139">
        <v>10899.52</v>
      </c>
      <c r="I42" s="140">
        <v>79195.039999999994</v>
      </c>
      <c r="J42" s="140"/>
      <c r="K42" s="140"/>
      <c r="L42" s="145">
        <f>SUM(D42:K42)</f>
        <v>166857.31</v>
      </c>
      <c r="M42" s="148">
        <f>M37+L41-L42</f>
        <v>1066.7200000000303</v>
      </c>
      <c r="N42" s="173" t="s">
        <v>3</v>
      </c>
      <c r="O42" s="183"/>
    </row>
    <row r="43" spans="2:15" ht="20.100000000000001" customHeight="1" thickBot="1" x14ac:dyDescent="0.3">
      <c r="B43" s="158" t="s">
        <v>121</v>
      </c>
      <c r="C43" s="225"/>
      <c r="D43" s="160"/>
      <c r="E43" s="161"/>
      <c r="F43" s="161"/>
      <c r="G43" s="161"/>
      <c r="H43" s="161"/>
      <c r="I43" s="161"/>
      <c r="J43" s="161"/>
      <c r="K43" s="161"/>
      <c r="L43" s="162"/>
      <c r="M43" s="163">
        <v>1064.72</v>
      </c>
      <c r="N43" s="182" t="s">
        <v>123</v>
      </c>
      <c r="O43" s="187">
        <f>M43-M42</f>
        <v>-2.0000000000302407</v>
      </c>
    </row>
    <row r="44" spans="2:15" ht="20.100000000000001" customHeight="1" x14ac:dyDescent="0.25">
      <c r="B44" s="151" t="s">
        <v>29</v>
      </c>
      <c r="C44" s="223" t="s">
        <v>9</v>
      </c>
      <c r="D44" s="153">
        <v>64452.69</v>
      </c>
      <c r="E44" s="153"/>
      <c r="F44" s="153"/>
      <c r="G44" s="153"/>
      <c r="H44" s="153"/>
      <c r="I44" s="153"/>
      <c r="J44" s="153"/>
      <c r="K44" s="153"/>
      <c r="L44" s="154">
        <f>SUM(D44:K44)</f>
        <v>64452.69</v>
      </c>
      <c r="M44" s="155"/>
      <c r="N44" s="178"/>
      <c r="O44" s="185"/>
    </row>
    <row r="45" spans="2:15" ht="20.100000000000001" customHeight="1" x14ac:dyDescent="0.25">
      <c r="B45" s="156" t="s">
        <v>33</v>
      </c>
      <c r="C45" s="224"/>
      <c r="D45" s="138"/>
      <c r="E45" s="138">
        <v>23255</v>
      </c>
      <c r="F45" s="138"/>
      <c r="G45" s="138"/>
      <c r="H45" s="138"/>
      <c r="I45" s="137">
        <v>41197.69</v>
      </c>
      <c r="J45" s="137"/>
      <c r="K45" s="137"/>
      <c r="L45" s="144">
        <f>SUM(D45:K45)</f>
        <v>64452.69</v>
      </c>
      <c r="M45" s="150">
        <f>M40+L44-L45</f>
        <v>1064.7199999999139</v>
      </c>
      <c r="N45" s="172" t="s">
        <v>122</v>
      </c>
      <c r="O45" s="186">
        <f>M45-M47</f>
        <v>-2.0000000001164153</v>
      </c>
    </row>
    <row r="46" spans="2:15" ht="20.100000000000001" customHeight="1" x14ac:dyDescent="0.25">
      <c r="B46" s="157" t="s">
        <v>119</v>
      </c>
      <c r="C46" s="224"/>
      <c r="D46" s="139"/>
      <c r="E46" s="139">
        <v>23255</v>
      </c>
      <c r="F46" s="139">
        <v>1440.43</v>
      </c>
      <c r="G46" s="139">
        <v>41147.07</v>
      </c>
      <c r="H46" s="139">
        <v>17656.900000000001</v>
      </c>
      <c r="I46" s="140">
        <v>41197.69</v>
      </c>
      <c r="J46" s="140"/>
      <c r="K46" s="140"/>
      <c r="L46" s="145">
        <f>SUM(D46:K46)</f>
        <v>124697.09</v>
      </c>
      <c r="M46" s="141"/>
      <c r="N46" s="147"/>
      <c r="O46" s="183"/>
    </row>
    <row r="47" spans="2:15" ht="20.100000000000001" customHeight="1" x14ac:dyDescent="0.25">
      <c r="B47" s="157" t="s">
        <v>120</v>
      </c>
      <c r="C47" s="224"/>
      <c r="D47" s="139"/>
      <c r="E47" s="139">
        <v>23255</v>
      </c>
      <c r="F47" s="139">
        <v>1440.43</v>
      </c>
      <c r="G47" s="139">
        <v>41147.07</v>
      </c>
      <c r="H47" s="139">
        <v>17656.900000000001</v>
      </c>
      <c r="I47" s="140">
        <v>41197.69</v>
      </c>
      <c r="J47" s="140"/>
      <c r="K47" s="140"/>
      <c r="L47" s="145">
        <f>SUM(D47:K47)</f>
        <v>124697.09</v>
      </c>
      <c r="M47" s="148">
        <f>M42+L46-L47</f>
        <v>1066.7200000000303</v>
      </c>
      <c r="N47" s="173" t="s">
        <v>3</v>
      </c>
      <c r="O47" s="183"/>
    </row>
    <row r="48" spans="2:15" ht="20.100000000000001" customHeight="1" thickBot="1" x14ac:dyDescent="0.3">
      <c r="B48" s="158" t="s">
        <v>121</v>
      </c>
      <c r="C48" s="225"/>
      <c r="D48" s="160"/>
      <c r="E48" s="161"/>
      <c r="F48" s="161"/>
      <c r="G48" s="161"/>
      <c r="H48" s="161"/>
      <c r="I48" s="161"/>
      <c r="J48" s="161"/>
      <c r="K48" s="161"/>
      <c r="L48" s="162"/>
      <c r="M48" s="163">
        <v>1064.72</v>
      </c>
      <c r="N48" s="182" t="s">
        <v>123</v>
      </c>
      <c r="O48" s="187">
        <f>M48-M47</f>
        <v>-2.0000000000302407</v>
      </c>
    </row>
    <row r="49" spans="2:15" ht="20.100000000000001" customHeight="1" x14ac:dyDescent="0.25">
      <c r="B49" s="151" t="s">
        <v>29</v>
      </c>
      <c r="C49" s="223" t="s">
        <v>115</v>
      </c>
      <c r="D49" s="153"/>
      <c r="E49" s="153"/>
      <c r="F49" s="153"/>
      <c r="G49" s="153"/>
      <c r="H49" s="153"/>
      <c r="I49" s="153"/>
      <c r="J49" s="153"/>
      <c r="K49" s="153"/>
      <c r="L49" s="154">
        <f>SUM(D49:K49)</f>
        <v>0</v>
      </c>
      <c r="M49" s="155"/>
      <c r="N49" s="178"/>
      <c r="O49" s="185"/>
    </row>
    <row r="50" spans="2:15" ht="20.100000000000001" customHeight="1" x14ac:dyDescent="0.25">
      <c r="B50" s="156" t="s">
        <v>33</v>
      </c>
      <c r="C50" s="224"/>
      <c r="D50" s="138"/>
      <c r="E50" s="138"/>
      <c r="F50" s="138"/>
      <c r="G50" s="138"/>
      <c r="H50" s="138"/>
      <c r="I50" s="137"/>
      <c r="J50" s="137"/>
      <c r="K50" s="137"/>
      <c r="L50" s="144">
        <f>SUM(D50:K50)</f>
        <v>0</v>
      </c>
      <c r="M50" s="150">
        <f>M45+L49-L50</f>
        <v>1064.7199999999139</v>
      </c>
      <c r="N50" s="172" t="s">
        <v>122</v>
      </c>
      <c r="O50" s="186">
        <f>M50-M52</f>
        <v>-2.0000000001164153</v>
      </c>
    </row>
    <row r="51" spans="2:15" ht="20.100000000000001" customHeight="1" x14ac:dyDescent="0.25">
      <c r="B51" s="157" t="s">
        <v>119</v>
      </c>
      <c r="C51" s="224"/>
      <c r="D51" s="139"/>
      <c r="E51" s="139"/>
      <c r="F51" s="139"/>
      <c r="G51" s="139"/>
      <c r="H51" s="139"/>
      <c r="I51" s="140">
        <v>59904.5</v>
      </c>
      <c r="J51" s="140"/>
      <c r="K51" s="140">
        <v>45728</v>
      </c>
      <c r="L51" s="145">
        <f>SUM(D51:K51)</f>
        <v>105632.5</v>
      </c>
      <c r="M51" s="141"/>
      <c r="N51" s="147"/>
      <c r="O51" s="183"/>
    </row>
    <row r="52" spans="2:15" ht="20.100000000000001" customHeight="1" x14ac:dyDescent="0.25">
      <c r="B52" s="157" t="s">
        <v>120</v>
      </c>
      <c r="C52" s="224"/>
      <c r="D52" s="139"/>
      <c r="E52" s="139"/>
      <c r="F52" s="139"/>
      <c r="G52" s="139"/>
      <c r="H52" s="139"/>
      <c r="I52" s="140">
        <v>59904.5</v>
      </c>
      <c r="J52" s="140"/>
      <c r="K52" s="140">
        <v>45728</v>
      </c>
      <c r="L52" s="145">
        <f>SUM(D52:K52)</f>
        <v>105632.5</v>
      </c>
      <c r="M52" s="148">
        <f>M47+L51-L52</f>
        <v>1066.7200000000303</v>
      </c>
      <c r="N52" s="173" t="s">
        <v>3</v>
      </c>
      <c r="O52" s="183"/>
    </row>
    <row r="53" spans="2:15" ht="20.100000000000001" customHeight="1" thickBot="1" x14ac:dyDescent="0.3">
      <c r="B53" s="158" t="s">
        <v>121</v>
      </c>
      <c r="C53" s="225"/>
      <c r="D53" s="160"/>
      <c r="E53" s="161"/>
      <c r="F53" s="161"/>
      <c r="G53" s="161"/>
      <c r="H53" s="161"/>
      <c r="I53" s="161"/>
      <c r="J53" s="161"/>
      <c r="K53" s="161"/>
      <c r="L53" s="162"/>
      <c r="M53" s="163">
        <v>1064.72</v>
      </c>
      <c r="N53" s="181" t="s">
        <v>123</v>
      </c>
      <c r="O53" s="187">
        <f>M53-M52</f>
        <v>-2.0000000000302407</v>
      </c>
    </row>
    <row r="54" spans="2:15" ht="20.100000000000001" customHeight="1" x14ac:dyDescent="0.25">
      <c r="B54" s="151" t="s">
        <v>29</v>
      </c>
      <c r="C54" s="223" t="s">
        <v>116</v>
      </c>
      <c r="D54" s="153"/>
      <c r="E54" s="153"/>
      <c r="F54" s="153"/>
      <c r="G54" s="153"/>
      <c r="H54" s="153"/>
      <c r="I54" s="153"/>
      <c r="J54" s="153"/>
      <c r="K54" s="153"/>
      <c r="L54" s="154">
        <f>SUM(D54:K54)</f>
        <v>0</v>
      </c>
      <c r="M54" s="155"/>
      <c r="N54" s="178"/>
      <c r="O54" s="185"/>
    </row>
    <row r="55" spans="2:15" ht="20.100000000000001" customHeight="1" x14ac:dyDescent="0.25">
      <c r="B55" s="156" t="s">
        <v>33</v>
      </c>
      <c r="C55" s="224"/>
      <c r="D55" s="138"/>
      <c r="E55" s="138"/>
      <c r="F55" s="138"/>
      <c r="G55" s="138"/>
      <c r="H55" s="138"/>
      <c r="I55" s="137"/>
      <c r="J55" s="137"/>
      <c r="K55" s="137"/>
      <c r="L55" s="144">
        <f>SUM(D55:K55)</f>
        <v>0</v>
      </c>
      <c r="M55" s="150">
        <f>M50+L54-L55</f>
        <v>1064.7199999999139</v>
      </c>
      <c r="N55" s="172" t="s">
        <v>122</v>
      </c>
      <c r="O55" s="186">
        <f>M55-M57</f>
        <v>-2.0000000001164153</v>
      </c>
    </row>
    <row r="56" spans="2:15" ht="20.100000000000001" customHeight="1" x14ac:dyDescent="0.25">
      <c r="B56" s="157" t="s">
        <v>119</v>
      </c>
      <c r="C56" s="224"/>
      <c r="D56" s="139"/>
      <c r="E56" s="139"/>
      <c r="F56" s="139"/>
      <c r="G56" s="139"/>
      <c r="H56" s="139"/>
      <c r="I56" s="140"/>
      <c r="J56" s="140"/>
      <c r="K56" s="140"/>
      <c r="L56" s="145">
        <f>SUM(D56:K56)</f>
        <v>0</v>
      </c>
      <c r="M56" s="141"/>
      <c r="N56" s="147"/>
      <c r="O56" s="183"/>
    </row>
    <row r="57" spans="2:15" ht="20.100000000000001" customHeight="1" x14ac:dyDescent="0.25">
      <c r="B57" s="157" t="s">
        <v>120</v>
      </c>
      <c r="C57" s="224"/>
      <c r="D57" s="139"/>
      <c r="E57" s="139"/>
      <c r="F57" s="139"/>
      <c r="G57" s="139"/>
      <c r="H57" s="139"/>
      <c r="I57" s="140"/>
      <c r="J57" s="140"/>
      <c r="K57" s="140"/>
      <c r="L57" s="145">
        <f>SUM(D57:K57)</f>
        <v>0</v>
      </c>
      <c r="M57" s="148">
        <f>M52+L56-L57</f>
        <v>1066.7200000000303</v>
      </c>
      <c r="N57" s="173" t="s">
        <v>3</v>
      </c>
      <c r="O57" s="183"/>
    </row>
    <row r="58" spans="2:15" ht="20.100000000000001" customHeight="1" thickBot="1" x14ac:dyDescent="0.3">
      <c r="B58" s="158" t="s">
        <v>121</v>
      </c>
      <c r="C58" s="225"/>
      <c r="D58" s="160"/>
      <c r="E58" s="161"/>
      <c r="F58" s="161"/>
      <c r="G58" s="161"/>
      <c r="H58" s="161"/>
      <c r="I58" s="161"/>
      <c r="J58" s="161"/>
      <c r="K58" s="161"/>
      <c r="L58" s="162"/>
      <c r="M58" s="163">
        <v>1064.72</v>
      </c>
      <c r="N58" s="182" t="s">
        <v>123</v>
      </c>
      <c r="O58" s="187">
        <f>M58-M57</f>
        <v>-2.0000000000302407</v>
      </c>
    </row>
    <row r="59" spans="2:15" ht="20.100000000000001" customHeight="1" x14ac:dyDescent="0.25">
      <c r="B59" s="151" t="s">
        <v>29</v>
      </c>
      <c r="C59" s="223" t="s">
        <v>117</v>
      </c>
      <c r="D59" s="153"/>
      <c r="E59" s="153"/>
      <c r="F59" s="153"/>
      <c r="G59" s="153"/>
      <c r="H59" s="153"/>
      <c r="I59" s="153"/>
      <c r="J59" s="153"/>
      <c r="K59" s="153"/>
      <c r="L59" s="154">
        <f>SUM(D59:K59)</f>
        <v>0</v>
      </c>
      <c r="M59" s="155"/>
      <c r="N59" s="178"/>
      <c r="O59" s="185"/>
    </row>
    <row r="60" spans="2:15" ht="20.100000000000001" customHeight="1" x14ac:dyDescent="0.25">
      <c r="B60" s="156" t="s">
        <v>33</v>
      </c>
      <c r="C60" s="224"/>
      <c r="D60" s="137"/>
      <c r="E60" s="138"/>
      <c r="F60" s="138"/>
      <c r="G60" s="138"/>
      <c r="H60" s="138"/>
      <c r="I60" s="137"/>
      <c r="J60" s="137"/>
      <c r="K60" s="137"/>
      <c r="L60" s="144">
        <f>SUM(D60:K60)</f>
        <v>0</v>
      </c>
      <c r="M60" s="150">
        <f>M55+L59-L60</f>
        <v>1064.7199999999139</v>
      </c>
      <c r="N60" s="172" t="s">
        <v>122</v>
      </c>
      <c r="O60" s="186">
        <f>M60-M62</f>
        <v>-2.0000000001164153</v>
      </c>
    </row>
    <row r="61" spans="2:15" ht="20.100000000000001" customHeight="1" x14ac:dyDescent="0.25">
      <c r="B61" s="157" t="s">
        <v>119</v>
      </c>
      <c r="C61" s="224"/>
      <c r="D61" s="140"/>
      <c r="E61" s="139"/>
      <c r="F61" s="139"/>
      <c r="G61" s="139"/>
      <c r="H61" s="139"/>
      <c r="I61" s="140"/>
      <c r="J61" s="140"/>
      <c r="K61" s="140"/>
      <c r="L61" s="145">
        <f>SUM(D61:K61)</f>
        <v>0</v>
      </c>
      <c r="M61" s="141"/>
      <c r="N61" s="147"/>
      <c r="O61" s="183"/>
    </row>
    <row r="62" spans="2:15" ht="20.100000000000001" customHeight="1" x14ac:dyDescent="0.25">
      <c r="B62" s="157" t="s">
        <v>120</v>
      </c>
      <c r="C62" s="224"/>
      <c r="D62" s="140"/>
      <c r="E62" s="139"/>
      <c r="F62" s="139"/>
      <c r="G62" s="139"/>
      <c r="H62" s="139"/>
      <c r="I62" s="140"/>
      <c r="J62" s="140"/>
      <c r="K62" s="140"/>
      <c r="L62" s="145">
        <f>SUM(D62:K62)</f>
        <v>0</v>
      </c>
      <c r="M62" s="148">
        <f>M57-L61+L62</f>
        <v>1066.7200000000303</v>
      </c>
      <c r="N62" s="173" t="s">
        <v>3</v>
      </c>
      <c r="O62" s="183"/>
    </row>
    <row r="63" spans="2:15" ht="20.100000000000001" customHeight="1" thickBot="1" x14ac:dyDescent="0.3">
      <c r="B63" s="158" t="s">
        <v>121</v>
      </c>
      <c r="C63" s="225"/>
      <c r="D63" s="160"/>
      <c r="E63" s="161"/>
      <c r="F63" s="161"/>
      <c r="G63" s="161"/>
      <c r="H63" s="161"/>
      <c r="I63" s="161"/>
      <c r="J63" s="161"/>
      <c r="K63" s="161"/>
      <c r="L63" s="162"/>
      <c r="M63" s="163">
        <v>1064.72</v>
      </c>
      <c r="N63" s="181" t="s">
        <v>123</v>
      </c>
      <c r="O63" s="187">
        <f>M63-M62</f>
        <v>-2.0000000000302407</v>
      </c>
    </row>
    <row r="64" spans="2:15" x14ac:dyDescent="0.25">
      <c r="B64" s="151" t="s">
        <v>129</v>
      </c>
      <c r="C64" s="190"/>
      <c r="D64" s="200"/>
      <c r="E64" s="200"/>
      <c r="F64" s="200"/>
      <c r="G64" s="200"/>
      <c r="H64" s="200"/>
      <c r="I64" s="200"/>
      <c r="J64" s="200"/>
      <c r="K64" s="200"/>
      <c r="L64" s="152">
        <f>L4+L9+L14+L19+L24+L29+L34+L39+L44+L49+L54+L59</f>
        <v>1221217.47</v>
      </c>
      <c r="M64" s="190"/>
      <c r="N64" s="188"/>
      <c r="O64" s="185"/>
    </row>
    <row r="65" spans="2:15" ht="15.75" thickBot="1" x14ac:dyDescent="0.3">
      <c r="B65" s="201" t="s">
        <v>130</v>
      </c>
      <c r="C65" s="221"/>
      <c r="D65" s="202"/>
      <c r="E65" s="202"/>
      <c r="F65" s="202"/>
      <c r="G65" s="202"/>
      <c r="H65" s="202"/>
      <c r="I65" s="202"/>
      <c r="J65" s="202"/>
      <c r="K65" s="202"/>
      <c r="L65" s="191">
        <f>L5+L10+L15+L20+L25+L30+L35+L40+L45+L50+L55+L60</f>
        <v>1220152.75</v>
      </c>
      <c r="M65" s="192">
        <f>L64-L65</f>
        <v>1064.7199999999721</v>
      </c>
      <c r="N65" s="203"/>
      <c r="O65" s="204"/>
    </row>
    <row r="66" spans="2:15" x14ac:dyDescent="0.25">
      <c r="B66" s="205" t="s">
        <v>131</v>
      </c>
      <c r="C66" s="194"/>
      <c r="D66" s="206"/>
      <c r="E66" s="206"/>
      <c r="F66" s="206"/>
      <c r="G66" s="206"/>
      <c r="H66" s="206"/>
      <c r="I66" s="206"/>
      <c r="J66" s="206"/>
      <c r="K66" s="206"/>
      <c r="L66" s="193">
        <f>L6+L11+L16+L21+L26+L31+L36+L41+L46+L51+L56+L61</f>
        <v>1566098.6800000002</v>
      </c>
      <c r="M66" s="194"/>
      <c r="N66" s="189"/>
      <c r="O66" s="184"/>
    </row>
    <row r="67" spans="2:15" ht="15.75" thickBot="1" x14ac:dyDescent="0.3">
      <c r="B67" s="207" t="s">
        <v>132</v>
      </c>
      <c r="C67" s="222"/>
      <c r="D67" s="208"/>
      <c r="E67" s="208"/>
      <c r="F67" s="208"/>
      <c r="G67" s="208"/>
      <c r="H67" s="208"/>
      <c r="I67" s="208"/>
      <c r="J67" s="208"/>
      <c r="K67" s="208"/>
      <c r="L67" s="195">
        <f>L7+L12+L17+L22+L27+L32+L37+L42+L47+L52+L57+L62</f>
        <v>1565031.9600000002</v>
      </c>
      <c r="M67" s="196">
        <f>L66-L67</f>
        <v>1066.7199999999721</v>
      </c>
      <c r="N67" s="209"/>
      <c r="O67" s="210"/>
    </row>
    <row r="68" spans="2:15" x14ac:dyDescent="0.25">
      <c r="B68" s="211" t="s">
        <v>133</v>
      </c>
      <c r="C68" s="197"/>
      <c r="D68" s="212"/>
      <c r="E68" s="212"/>
      <c r="F68" s="212"/>
      <c r="G68" s="212"/>
      <c r="H68" s="212"/>
      <c r="I68" s="212"/>
      <c r="J68" s="212"/>
      <c r="K68" s="212"/>
      <c r="L68" s="197"/>
      <c r="M68" s="197"/>
      <c r="N68" s="213"/>
      <c r="O68" s="214"/>
    </row>
    <row r="69" spans="2:15" ht="15.75" thickBot="1" x14ac:dyDescent="0.3">
      <c r="B69" s="215"/>
      <c r="C69" s="198"/>
      <c r="D69" s="159"/>
      <c r="E69" s="159"/>
      <c r="F69" s="159"/>
      <c r="G69" s="159"/>
      <c r="H69" s="159"/>
      <c r="I69" s="159"/>
      <c r="J69" s="159"/>
      <c r="K69" s="159"/>
      <c r="L69" s="198"/>
      <c r="M69" s="199">
        <f>M60-M63</f>
        <v>-8.6174622992984951E-11</v>
      </c>
      <c r="N69" s="216"/>
      <c r="O69" s="217"/>
    </row>
  </sheetData>
  <autoFilter ref="B3:K68"/>
  <mergeCells count="12">
    <mergeCell ref="C59:C63"/>
    <mergeCell ref="C14:C18"/>
    <mergeCell ref="C9:C13"/>
    <mergeCell ref="C4:C8"/>
    <mergeCell ref="C19:C23"/>
    <mergeCell ref="C24:C28"/>
    <mergeCell ref="C29:C33"/>
    <mergeCell ref="C34:C38"/>
    <mergeCell ref="C39:C43"/>
    <mergeCell ref="C44:C48"/>
    <mergeCell ref="C49:C53"/>
    <mergeCell ref="C54:C58"/>
  </mergeCells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</sheetPr>
  <dimension ref="B2:K3"/>
  <sheetViews>
    <sheetView workbookViewId="0">
      <selection activeCell="E65" sqref="E65"/>
    </sheetView>
  </sheetViews>
  <sheetFormatPr defaultRowHeight="15" x14ac:dyDescent="0.25"/>
  <sheetData>
    <row r="2" spans="2:11" x14ac:dyDescent="0.25">
      <c r="B2" s="7" t="s">
        <v>141</v>
      </c>
      <c r="K2" s="7" t="s">
        <v>142</v>
      </c>
    </row>
    <row r="3" spans="2:11" x14ac:dyDescent="0.25">
      <c r="B3" s="7" t="s">
        <v>127</v>
      </c>
      <c r="K3" s="7" t="s">
        <v>128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6600"/>
  </sheetPr>
  <dimension ref="B2:V25"/>
  <sheetViews>
    <sheetView workbookViewId="0">
      <selection activeCell="K31" sqref="K31"/>
    </sheetView>
  </sheetViews>
  <sheetFormatPr defaultRowHeight="15" x14ac:dyDescent="0.25"/>
  <cols>
    <col min="2" max="2" width="64.42578125" customWidth="1"/>
    <col min="3" max="3" width="6.42578125" bestFit="1" customWidth="1"/>
    <col min="4" max="4" width="12.140625" bestFit="1" customWidth="1"/>
    <col min="5" max="16" width="11.42578125" bestFit="1" customWidth="1"/>
    <col min="17" max="17" width="11.7109375" bestFit="1" customWidth="1"/>
    <col min="18" max="21" width="11.42578125" bestFit="1" customWidth="1"/>
  </cols>
  <sheetData>
    <row r="2" spans="2:21" x14ac:dyDescent="0.25">
      <c r="B2" t="s">
        <v>44</v>
      </c>
      <c r="C2" s="27"/>
      <c r="E2" s="50" t="s">
        <v>125</v>
      </c>
      <c r="F2" s="50" t="s">
        <v>125</v>
      </c>
      <c r="G2" s="29" t="s">
        <v>125</v>
      </c>
      <c r="H2" s="29" t="s">
        <v>17</v>
      </c>
      <c r="I2" s="7"/>
      <c r="J2" s="7"/>
      <c r="K2" s="29" t="s">
        <v>45</v>
      </c>
      <c r="L2" s="29" t="s">
        <v>15</v>
      </c>
      <c r="M2" s="29" t="s">
        <v>16</v>
      </c>
      <c r="N2" s="29" t="s">
        <v>126</v>
      </c>
      <c r="O2" s="7"/>
      <c r="P2" s="7"/>
      <c r="Q2" s="7"/>
      <c r="R2" s="7"/>
      <c r="S2" s="7"/>
    </row>
    <row r="3" spans="2:21" ht="45" x14ac:dyDescent="0.25">
      <c r="B3" s="4" t="s">
        <v>46</v>
      </c>
      <c r="C3" s="30" t="s">
        <v>47</v>
      </c>
      <c r="D3" s="4" t="s">
        <v>20</v>
      </c>
      <c r="E3" s="39" t="s">
        <v>48</v>
      </c>
      <c r="F3" s="39" t="s">
        <v>49</v>
      </c>
      <c r="G3" s="4" t="s">
        <v>21</v>
      </c>
      <c r="H3" s="4" t="s">
        <v>50</v>
      </c>
      <c r="I3" s="4" t="s">
        <v>51</v>
      </c>
      <c r="J3" s="5" t="s">
        <v>51</v>
      </c>
      <c r="K3" s="4" t="s">
        <v>52</v>
      </c>
      <c r="L3" s="4" t="s">
        <v>53</v>
      </c>
      <c r="M3" s="4" t="s">
        <v>54</v>
      </c>
      <c r="N3" s="37" t="s">
        <v>10</v>
      </c>
      <c r="O3" s="2" t="s">
        <v>55</v>
      </c>
      <c r="P3" s="2" t="s">
        <v>56</v>
      </c>
      <c r="Q3" s="41" t="s">
        <v>57</v>
      </c>
      <c r="R3" s="39" t="s">
        <v>58</v>
      </c>
      <c r="S3" s="39" t="s">
        <v>59</v>
      </c>
      <c r="T3" s="4" t="s">
        <v>60</v>
      </c>
      <c r="U3" s="41" t="s">
        <v>26</v>
      </c>
    </row>
    <row r="4" spans="2:21" x14ac:dyDescent="0.25">
      <c r="B4" s="31" t="s">
        <v>61</v>
      </c>
      <c r="C4" s="32">
        <v>1</v>
      </c>
      <c r="D4" s="15"/>
      <c r="E4" s="40"/>
      <c r="F4" s="40"/>
      <c r="G4" s="15">
        <v>774818</v>
      </c>
      <c r="H4" s="15">
        <v>743182.46</v>
      </c>
      <c r="I4" s="15"/>
      <c r="J4" s="33"/>
      <c r="K4" s="15">
        <v>11926.25</v>
      </c>
      <c r="L4" s="15">
        <v>327902.53000000003</v>
      </c>
      <c r="M4" s="15">
        <v>138117.94</v>
      </c>
      <c r="N4" s="38"/>
      <c r="O4" s="15">
        <v>248042</v>
      </c>
      <c r="P4" s="15"/>
      <c r="Q4" s="42"/>
      <c r="R4" s="42"/>
      <c r="S4" s="42"/>
      <c r="T4" s="15"/>
      <c r="U4" s="42">
        <v>-20.83</v>
      </c>
    </row>
    <row r="5" spans="2:21" x14ac:dyDescent="0.25">
      <c r="B5" s="31" t="s">
        <v>62</v>
      </c>
      <c r="C5" s="32">
        <v>2</v>
      </c>
      <c r="D5" s="15"/>
      <c r="E5" s="40"/>
      <c r="F5" s="40"/>
      <c r="G5" s="15">
        <v>179165</v>
      </c>
      <c r="H5" s="15">
        <v>158787</v>
      </c>
      <c r="I5" s="15"/>
      <c r="J5" s="33"/>
      <c r="K5" s="15"/>
      <c r="L5" s="15"/>
      <c r="M5" s="15"/>
      <c r="N5" s="38"/>
      <c r="O5" s="15"/>
      <c r="P5" s="15"/>
      <c r="Q5" s="42"/>
      <c r="R5" s="42"/>
      <c r="S5" s="42"/>
      <c r="T5" s="15"/>
      <c r="U5" s="42">
        <v>20.83</v>
      </c>
    </row>
    <row r="6" spans="2:21" x14ac:dyDescent="0.25">
      <c r="B6" s="31" t="s">
        <v>63</v>
      </c>
      <c r="C6" s="32">
        <v>3</v>
      </c>
      <c r="D6" s="34">
        <v>1221217.47</v>
      </c>
      <c r="E6" s="40">
        <v>1221217.47</v>
      </c>
      <c r="F6" s="40">
        <v>1221217.47</v>
      </c>
      <c r="G6" s="34">
        <v>1221217.47</v>
      </c>
      <c r="H6" s="34">
        <v>1221217.47</v>
      </c>
      <c r="I6" s="34">
        <v>1221217.47</v>
      </c>
      <c r="J6" s="35">
        <v>1221217.47</v>
      </c>
      <c r="K6" s="34">
        <v>1221217.47</v>
      </c>
      <c r="L6" s="34">
        <v>1221217.47</v>
      </c>
      <c r="M6" s="34">
        <v>1221217.47</v>
      </c>
      <c r="N6" s="38">
        <v>1221217.47</v>
      </c>
      <c r="O6" s="34">
        <v>1221217.47</v>
      </c>
      <c r="P6" s="34">
        <v>1221217.47</v>
      </c>
      <c r="Q6" s="42">
        <v>1221217.47</v>
      </c>
      <c r="R6" s="42">
        <v>1221217.47</v>
      </c>
      <c r="S6" s="42">
        <v>1221217.47</v>
      </c>
      <c r="T6" s="34">
        <v>1221217.47</v>
      </c>
      <c r="U6" s="42">
        <v>1221217.47</v>
      </c>
    </row>
    <row r="7" spans="2:21" x14ac:dyDescent="0.25">
      <c r="B7" s="31" t="s">
        <v>64</v>
      </c>
      <c r="C7" s="32">
        <v>4</v>
      </c>
      <c r="D7" s="15">
        <v>-1220152.75</v>
      </c>
      <c r="E7" s="40"/>
      <c r="F7" s="40"/>
      <c r="G7" s="15">
        <v>-436765.51</v>
      </c>
      <c r="H7" s="15">
        <v>-584395.46</v>
      </c>
      <c r="I7" s="15"/>
      <c r="J7" s="33"/>
      <c r="K7" s="15">
        <v>-9045.39</v>
      </c>
      <c r="L7" s="15"/>
      <c r="M7" s="15">
        <v>-45609.56</v>
      </c>
      <c r="N7" s="38"/>
      <c r="O7" s="15">
        <v>-144316</v>
      </c>
      <c r="P7" s="15"/>
      <c r="Q7" s="42"/>
      <c r="R7" s="42"/>
      <c r="S7" s="42"/>
      <c r="T7" s="15"/>
      <c r="U7" s="42">
        <v>-20.83</v>
      </c>
    </row>
    <row r="8" spans="2:21" x14ac:dyDescent="0.25">
      <c r="B8" s="36" t="s">
        <v>65</v>
      </c>
      <c r="C8" s="32" t="s">
        <v>66</v>
      </c>
      <c r="D8" s="15">
        <v>-1220131.92</v>
      </c>
      <c r="E8" s="40"/>
      <c r="F8" s="40"/>
      <c r="G8" s="15"/>
      <c r="H8" s="15"/>
      <c r="I8" s="15"/>
      <c r="J8" s="33"/>
      <c r="K8" s="15"/>
      <c r="L8" s="15"/>
      <c r="M8" s="15"/>
      <c r="N8" s="38"/>
      <c r="O8" s="15"/>
      <c r="P8" s="15"/>
      <c r="Q8" s="42"/>
      <c r="R8" s="42"/>
      <c r="S8" s="42"/>
      <c r="T8" s="15"/>
      <c r="U8" s="42"/>
    </row>
    <row r="9" spans="2:21" x14ac:dyDescent="0.25">
      <c r="B9" s="36" t="s">
        <v>11</v>
      </c>
      <c r="C9" s="32" t="s">
        <v>67</v>
      </c>
      <c r="D9" s="42">
        <v>-20.83</v>
      </c>
      <c r="E9" s="40"/>
      <c r="F9" s="40"/>
      <c r="G9" s="15"/>
      <c r="H9" s="15"/>
      <c r="I9" s="15"/>
      <c r="J9" s="33"/>
      <c r="K9" s="15"/>
      <c r="L9" s="15"/>
      <c r="M9" s="15"/>
      <c r="N9" s="38"/>
      <c r="O9" s="15"/>
      <c r="P9" s="15"/>
      <c r="Q9" s="42"/>
      <c r="R9" s="42"/>
      <c r="S9" s="42"/>
      <c r="T9" s="15"/>
      <c r="U9" s="42"/>
    </row>
    <row r="10" spans="2:21" x14ac:dyDescent="0.25">
      <c r="B10" s="31" t="s">
        <v>68</v>
      </c>
      <c r="C10" s="32">
        <v>5</v>
      </c>
      <c r="D10" s="15"/>
      <c r="E10" s="40">
        <v>1075</v>
      </c>
      <c r="F10" s="40">
        <v>2888</v>
      </c>
      <c r="G10" s="15"/>
      <c r="H10" s="15"/>
      <c r="I10" s="42">
        <v>0.65</v>
      </c>
      <c r="J10" s="43">
        <v>5.14</v>
      </c>
      <c r="K10" s="42">
        <v>0.97</v>
      </c>
      <c r="L10" s="42">
        <v>75.88</v>
      </c>
      <c r="M10" s="42">
        <v>1</v>
      </c>
      <c r="N10" s="38">
        <v>8866.2800000000007</v>
      </c>
      <c r="O10" s="42">
        <v>0.79</v>
      </c>
      <c r="P10" s="15"/>
      <c r="Q10" s="42">
        <v>0.56000000000000005</v>
      </c>
      <c r="R10" s="42">
        <v>2.02</v>
      </c>
      <c r="S10" s="42">
        <v>1.39</v>
      </c>
      <c r="T10" s="15"/>
      <c r="U10" s="42"/>
    </row>
    <row r="11" spans="2:21" x14ac:dyDescent="0.25">
      <c r="B11" s="31" t="s">
        <v>69</v>
      </c>
      <c r="C11" s="32">
        <v>6</v>
      </c>
      <c r="D11" s="15"/>
      <c r="E11" s="40"/>
      <c r="F11" s="40"/>
      <c r="G11" s="15">
        <v>64153</v>
      </c>
      <c r="H11" s="15"/>
      <c r="I11" s="15"/>
      <c r="J11" s="33"/>
      <c r="K11" s="15">
        <v>1440.43</v>
      </c>
      <c r="L11" s="15">
        <v>55252.57</v>
      </c>
      <c r="M11" s="15">
        <v>24709.65</v>
      </c>
      <c r="N11" s="38"/>
      <c r="O11" s="15"/>
      <c r="P11" s="15"/>
      <c r="Q11" s="42"/>
      <c r="R11" s="42"/>
      <c r="S11" s="42"/>
      <c r="T11" s="15"/>
      <c r="U11" s="42"/>
    </row>
    <row r="12" spans="2:21" x14ac:dyDescent="0.25">
      <c r="B12" s="31" t="s">
        <v>70</v>
      </c>
      <c r="C12" s="32">
        <v>7</v>
      </c>
      <c r="D12" s="15"/>
      <c r="E12" s="40"/>
      <c r="F12" s="40"/>
      <c r="G12" s="15"/>
      <c r="H12" s="15"/>
      <c r="I12" s="15"/>
      <c r="J12" s="33"/>
      <c r="K12" s="15"/>
      <c r="L12" s="15"/>
      <c r="M12" s="15"/>
      <c r="N12" s="38"/>
      <c r="O12" s="15"/>
      <c r="P12" s="15"/>
      <c r="Q12" s="42"/>
      <c r="R12" s="42"/>
      <c r="S12" s="42"/>
      <c r="T12" s="15"/>
      <c r="U12" s="42"/>
    </row>
    <row r="13" spans="2:21" x14ac:dyDescent="0.25">
      <c r="B13" s="31" t="s">
        <v>71</v>
      </c>
      <c r="C13" s="32">
        <v>8</v>
      </c>
      <c r="D13" s="15"/>
      <c r="E13" s="40"/>
      <c r="F13" s="40"/>
      <c r="G13" s="15"/>
      <c r="H13" s="15"/>
      <c r="I13" s="15"/>
      <c r="J13" s="33"/>
      <c r="K13" s="15"/>
      <c r="L13" s="15"/>
      <c r="M13" s="15"/>
      <c r="N13" s="38"/>
      <c r="O13" s="15"/>
      <c r="P13" s="15"/>
      <c r="Q13" s="42"/>
      <c r="R13" s="42"/>
      <c r="S13" s="42"/>
      <c r="T13" s="15"/>
      <c r="U13" s="42"/>
    </row>
    <row r="14" spans="2:21" x14ac:dyDescent="0.25">
      <c r="B14" s="31" t="s">
        <v>72</v>
      </c>
      <c r="C14" s="32">
        <v>9</v>
      </c>
      <c r="D14" s="15"/>
      <c r="E14" s="40"/>
      <c r="F14" s="40"/>
      <c r="G14" s="15"/>
      <c r="H14" s="15"/>
      <c r="I14" s="15"/>
      <c r="J14" s="33"/>
      <c r="K14" s="15"/>
      <c r="L14" s="15"/>
      <c r="M14" s="15"/>
      <c r="N14" s="38"/>
      <c r="O14" s="15"/>
      <c r="P14" s="15"/>
      <c r="Q14" s="42"/>
      <c r="R14" s="42"/>
      <c r="S14" s="42"/>
      <c r="T14" s="15"/>
      <c r="U14" s="42"/>
    </row>
    <row r="15" spans="2:21" x14ac:dyDescent="0.25">
      <c r="B15" s="31" t="s">
        <v>73</v>
      </c>
      <c r="C15" s="32">
        <v>10</v>
      </c>
      <c r="D15" s="15"/>
      <c r="E15" s="40"/>
      <c r="F15" s="40"/>
      <c r="G15" s="15"/>
      <c r="H15" s="15"/>
      <c r="I15" s="15"/>
      <c r="J15" s="33"/>
      <c r="K15" s="15"/>
      <c r="L15" s="15"/>
      <c r="M15" s="15"/>
      <c r="N15" s="38"/>
      <c r="O15" s="15"/>
      <c r="P15" s="15"/>
      <c r="Q15" s="42"/>
      <c r="R15" s="42"/>
      <c r="S15" s="42"/>
      <c r="T15" s="15"/>
      <c r="U15" s="42"/>
    </row>
    <row r="16" spans="2:21" x14ac:dyDescent="0.25">
      <c r="B16" s="31" t="s">
        <v>74</v>
      </c>
      <c r="C16" s="32">
        <v>11</v>
      </c>
      <c r="D16" s="15"/>
      <c r="E16" s="40"/>
      <c r="F16" s="40"/>
      <c r="G16" s="15"/>
      <c r="H16" s="15"/>
      <c r="I16" s="15"/>
      <c r="J16" s="33"/>
      <c r="K16" s="15"/>
      <c r="L16" s="15"/>
      <c r="M16" s="15"/>
      <c r="N16" s="38"/>
      <c r="O16" s="15"/>
      <c r="P16" s="15"/>
      <c r="Q16" s="42"/>
      <c r="R16" s="42"/>
      <c r="S16" s="42"/>
      <c r="T16" s="15"/>
      <c r="U16" s="42"/>
    </row>
    <row r="17" spans="2:22" x14ac:dyDescent="0.25">
      <c r="B17" s="31" t="s">
        <v>75</v>
      </c>
      <c r="C17" s="32">
        <v>12</v>
      </c>
      <c r="D17" s="15"/>
      <c r="E17" s="40"/>
      <c r="F17" s="40"/>
      <c r="G17" s="15"/>
      <c r="H17" s="15"/>
      <c r="I17" s="15"/>
      <c r="J17" s="33"/>
      <c r="K17" s="15"/>
      <c r="L17" s="15"/>
      <c r="M17" s="15"/>
      <c r="N17" s="38"/>
      <c r="O17" s="15"/>
      <c r="P17" s="15"/>
      <c r="Q17" s="42"/>
      <c r="R17" s="42"/>
      <c r="S17" s="42"/>
      <c r="T17" s="15"/>
      <c r="U17" s="42"/>
    </row>
    <row r="18" spans="2:22" x14ac:dyDescent="0.25">
      <c r="B18" s="31" t="s">
        <v>76</v>
      </c>
      <c r="C18" s="32">
        <v>13</v>
      </c>
      <c r="D18" s="15"/>
      <c r="E18" s="40"/>
      <c r="F18" s="40"/>
      <c r="G18" s="15"/>
      <c r="H18" s="15"/>
      <c r="I18" s="15"/>
      <c r="J18" s="33"/>
      <c r="K18" s="15"/>
      <c r="L18" s="15"/>
      <c r="M18" s="15"/>
      <c r="N18" s="38"/>
      <c r="O18" s="15"/>
      <c r="P18" s="15"/>
      <c r="Q18" s="42"/>
      <c r="R18" s="42"/>
      <c r="S18" s="42"/>
      <c r="T18" s="15"/>
      <c r="U18" s="42"/>
    </row>
    <row r="20" spans="2:22" ht="16.5" customHeight="1" x14ac:dyDescent="0.25">
      <c r="B20" s="49" t="s">
        <v>80</v>
      </c>
    </row>
    <row r="21" spans="2:22" s="18" customFormat="1" x14ac:dyDescent="0.25">
      <c r="B21" s="46" t="s">
        <v>77</v>
      </c>
      <c r="C21" s="46"/>
      <c r="D21" s="46"/>
      <c r="E21" s="46">
        <v>1075</v>
      </c>
      <c r="F21" s="46">
        <v>2888</v>
      </c>
      <c r="G21" s="46"/>
      <c r="H21" s="46"/>
      <c r="I21" s="46">
        <v>0.65</v>
      </c>
      <c r="J21" s="46"/>
      <c r="K21" s="46"/>
      <c r="L21" s="46">
        <v>57.95</v>
      </c>
      <c r="M21" s="46">
        <v>1</v>
      </c>
      <c r="N21" s="46">
        <v>5680.54</v>
      </c>
      <c r="O21" s="46"/>
      <c r="P21" s="46"/>
      <c r="Q21" s="46"/>
      <c r="R21" s="46"/>
      <c r="S21" s="46">
        <v>1.39</v>
      </c>
      <c r="T21" s="46"/>
      <c r="U21" s="46"/>
      <c r="V21" s="46">
        <f>SUM(D21:U21)</f>
        <v>9704.5299999999988</v>
      </c>
    </row>
    <row r="22" spans="2:22" s="18" customFormat="1" x14ac:dyDescent="0.25">
      <c r="B22" s="46" t="s">
        <v>79</v>
      </c>
      <c r="C22" s="46"/>
      <c r="D22" s="46"/>
      <c r="E22" s="46"/>
      <c r="F22" s="46"/>
      <c r="G22" s="46"/>
      <c r="H22" s="46"/>
      <c r="I22" s="46"/>
      <c r="J22" s="46">
        <v>5.14</v>
      </c>
      <c r="K22" s="46">
        <v>0.97</v>
      </c>
      <c r="L22" s="46">
        <f>0.03+17.9</f>
        <v>17.93</v>
      </c>
      <c r="M22" s="46"/>
      <c r="N22" s="46">
        <v>3185.74</v>
      </c>
      <c r="O22" s="46">
        <v>0.79</v>
      </c>
      <c r="P22" s="46"/>
      <c r="Q22" s="46">
        <v>0.56000000000000005</v>
      </c>
      <c r="R22" s="46">
        <v>2.02</v>
      </c>
      <c r="S22" s="46"/>
      <c r="T22" s="46"/>
      <c r="U22" s="46"/>
      <c r="V22" s="46">
        <f>SUM(D22:U22)</f>
        <v>3213.1499999999996</v>
      </c>
    </row>
    <row r="23" spans="2:22" s="7" customFormat="1" x14ac:dyDescent="0.25">
      <c r="B23" s="47" t="s">
        <v>78</v>
      </c>
      <c r="C23" s="47"/>
      <c r="D23" s="47"/>
      <c r="E23" s="48">
        <f>SUM(E21:E22)</f>
        <v>1075</v>
      </c>
      <c r="F23" s="48">
        <f>SUM(F21:F22)</f>
        <v>2888</v>
      </c>
      <c r="G23" s="47"/>
      <c r="H23" s="47"/>
      <c r="I23" s="48">
        <f t="shared" ref="I23:K23" si="0">SUM(I21:I22)</f>
        <v>0.65</v>
      </c>
      <c r="J23" s="48">
        <f t="shared" si="0"/>
        <v>5.14</v>
      </c>
      <c r="K23" s="48">
        <f t="shared" si="0"/>
        <v>0.97</v>
      </c>
      <c r="L23" s="48">
        <f>SUM(L21:L22)</f>
        <v>75.88</v>
      </c>
      <c r="M23" s="48">
        <f>SUM(M21:M22)</f>
        <v>1</v>
      </c>
      <c r="N23" s="48">
        <f>SUM(N21:N22)</f>
        <v>8866.2799999999988</v>
      </c>
      <c r="O23" s="48">
        <f>SUM(O21:O22)</f>
        <v>0.79</v>
      </c>
      <c r="P23" s="47"/>
      <c r="Q23" s="48">
        <f>SUM(Q21:Q22)</f>
        <v>0.56000000000000005</v>
      </c>
      <c r="R23" s="48">
        <f t="shared" ref="R23:S23" si="1">SUM(R21:R22)</f>
        <v>2.02</v>
      </c>
      <c r="S23" s="48">
        <f t="shared" si="1"/>
        <v>1.39</v>
      </c>
      <c r="T23" s="47"/>
      <c r="U23" s="47"/>
      <c r="V23" s="48">
        <f>SUM(V21:V22)</f>
        <v>12917.679999999998</v>
      </c>
    </row>
    <row r="25" spans="2:22" x14ac:dyDescent="0.25">
      <c r="B25" s="218" t="s">
        <v>138</v>
      </c>
    </row>
  </sheetData>
  <pageMargins left="0.7" right="0.7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"/>
  <sheetViews>
    <sheetView tabSelected="1" workbookViewId="0">
      <selection activeCell="U53" sqref="U53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Спр сальдо</vt:lpstr>
      <vt:lpstr>Спр принадлежности</vt:lpstr>
      <vt:lpstr>Списание по мес</vt:lpstr>
      <vt:lpstr>Поступление по мес</vt:lpstr>
      <vt:lpstr>История ЕНС</vt:lpstr>
      <vt:lpstr>Свод сальдо</vt:lpstr>
      <vt:lpstr>Что смотреть в 1С</vt:lpstr>
      <vt:lpstr>Акт сверки</vt:lpstr>
      <vt:lpstr>Сверка окт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</dc:creator>
  <cp:lastModifiedBy>Maria D</cp:lastModifiedBy>
  <dcterms:created xsi:type="dcterms:W3CDTF">2023-09-12T13:43:24Z</dcterms:created>
  <dcterms:modified xsi:type="dcterms:W3CDTF">2024-02-27T16:50:53Z</dcterms:modified>
</cp:coreProperties>
</file>